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5"/>
  <workbookPr defaultThemeVersion="166925"/>
  <mc:AlternateContent xmlns:mc="http://schemas.openxmlformats.org/markup-compatibility/2006">
    <mc:Choice Requires="x15">
      <x15ac:absPath xmlns:x15ac="http://schemas.microsoft.com/office/spreadsheetml/2010/11/ac" url="\\kenkanrensvr\Share\●国内誘致部　誘致事業課\■R７　しま旅\03.R7 申請（旅行会社関係）\07.算出シート\算出　改修7.8\"/>
    </mc:Choice>
  </mc:AlternateContent>
  <xr:revisionPtr revIDLastSave="0" documentId="13_ncr:1_{84F3F75D-878E-4CC4-BA6E-A74D91AA19DB}" xr6:coauthVersionLast="47" xr6:coauthVersionMax="47" xr10:uidLastSave="{00000000-0000-0000-0000-000000000000}"/>
  <bookViews>
    <workbookView xWindow="-120" yWindow="-120" windowWidth="29040" windowHeight="15720" activeTab="2" xr2:uid="{77FD82BD-B001-461D-ADA3-E7697DD714F5}"/>
  </bookViews>
  <sheets>
    <sheet name="届出・実績用　 (6コース) " sheetId="1" r:id="rId1"/>
    <sheet name="届出　 (記入例)" sheetId="2" r:id="rId2"/>
    <sheet name="実績　 (記入例)" sheetId="8" r:id="rId3"/>
    <sheet name="R7助成大人" sheetId="9" r:id="rId4"/>
    <sheet name="航路　割引一覧" sheetId="10" r:id="rId5"/>
    <sheet name="R6 航空　" sheetId="5" r:id="rId6"/>
  </sheets>
  <definedNames>
    <definedName name="_xlnm._FilterDatabase" localSheetId="3" hidden="1">'R7助成大人'!$A$8:$AW$104</definedName>
    <definedName name="_xlnm._FilterDatabase" localSheetId="2" hidden="1">#REF!</definedName>
    <definedName name="_xlnm._FilterDatabase" localSheetId="1" hidden="1">#REF!</definedName>
    <definedName name="_xlnm._FilterDatabase" localSheetId="0" hidden="1">#REF!</definedName>
    <definedName name="_xlnm.Print_Area" localSheetId="5">'R6 航空　'!$A$1:$F$14</definedName>
    <definedName name="_xlnm.Print_Area" localSheetId="3">'R7助成大人'!$O$1:$AE$106</definedName>
    <definedName name="_xlnm.Print_Area" localSheetId="4">'航路　割引一覧'!$A$1:$V$73</definedName>
    <definedName name="_xlnm.Print_Area" localSheetId="2">'実績　 (記入例)'!$B$1:$AY$62</definedName>
    <definedName name="_xlnm.Print_Area" localSheetId="1">'届出　 (記入例)'!$B$1:$AY$62</definedName>
    <definedName name="_xlnm.Print_Area" localSheetId="0">'届出・実績用　 (6コース) '!$B$1:$AY$62</definedName>
    <definedName name="_xlnm.Print_Titles" localSheetId="3">'R7助成大人'!$2:$8</definedName>
    <definedName name="既存" localSheetId="5">#REF!</definedName>
    <definedName name="既存" localSheetId="2">#REF!</definedName>
    <definedName name="既存" localSheetId="1">#REF!</definedName>
    <definedName name="既存" localSheetId="0">#REF!</definedName>
    <definedName name="既存">#REF!</definedName>
    <definedName name="航路令和3年" localSheetId="5">#REF!</definedName>
    <definedName name="航路令和3年" localSheetId="2">#REF!</definedName>
    <definedName name="航路令和3年" localSheetId="1">#REF!</definedName>
    <definedName name="航路令和3年" localSheetId="0">#REF!</definedName>
    <definedName name="航路令和3年">#REF!</definedName>
    <definedName name="実施月">#REF!</definedName>
    <definedName name="宿泊場所">#REF!</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K56" i="8" l="1"/>
  <c r="CJ56" i="8"/>
  <c r="CI56" i="8"/>
  <c r="CH56" i="8"/>
  <c r="CG56" i="8"/>
  <c r="CK55" i="8"/>
  <c r="CJ55" i="8"/>
  <c r="CI55" i="8"/>
  <c r="CH55" i="8"/>
  <c r="CG55" i="8"/>
  <c r="CK54" i="8"/>
  <c r="CJ54" i="8"/>
  <c r="CI54" i="8"/>
  <c r="CH54" i="8"/>
  <c r="CG54" i="8"/>
  <c r="CK53" i="8"/>
  <c r="CJ53" i="8"/>
  <c r="CI53" i="8"/>
  <c r="CH53" i="8"/>
  <c r="CG53" i="8"/>
  <c r="CK52" i="8"/>
  <c r="CJ52" i="8"/>
  <c r="CI52" i="8"/>
  <c r="CH52" i="8"/>
  <c r="CG52" i="8"/>
  <c r="CK51" i="8"/>
  <c r="CJ51" i="8"/>
  <c r="CI51" i="8"/>
  <c r="CH51" i="8"/>
  <c r="CG51" i="8"/>
  <c r="DG49" i="8"/>
  <c r="DF49" i="8"/>
  <c r="DE49" i="8"/>
  <c r="DD49" i="8"/>
  <c r="CW49" i="8"/>
  <c r="CY49" i="8" s="1"/>
  <c r="CV49" i="8"/>
  <c r="CX49" i="8" s="1"/>
  <c r="AD49" i="8"/>
  <c r="Z49" i="8"/>
  <c r="V49" i="8"/>
  <c r="R49" i="8"/>
  <c r="N49" i="8"/>
  <c r="DG48" i="8"/>
  <c r="DF48" i="8"/>
  <c r="DE48" i="8"/>
  <c r="DD48" i="8"/>
  <c r="CW48" i="8"/>
  <c r="CY48" i="8" s="1"/>
  <c r="CV48" i="8"/>
  <c r="CX48" i="8" s="1"/>
  <c r="AK48" i="8"/>
  <c r="AP44" i="8" s="1"/>
  <c r="AD48" i="8"/>
  <c r="CK57" i="8" s="1"/>
  <c r="Z48" i="8"/>
  <c r="CJ57" i="8" s="1"/>
  <c r="V48" i="8"/>
  <c r="CI57" i="8" s="1"/>
  <c r="R48" i="8"/>
  <c r="CH57" i="8" s="1"/>
  <c r="N48" i="8"/>
  <c r="CG57" i="8" s="1"/>
  <c r="DG47" i="8"/>
  <c r="DF47" i="8"/>
  <c r="DE47" i="8"/>
  <c r="DD47" i="8"/>
  <c r="CW47" i="8"/>
  <c r="CY47" i="8" s="1"/>
  <c r="CV47" i="8"/>
  <c r="CX47" i="8" s="1"/>
  <c r="CL47" i="8"/>
  <c r="CL48" i="8" s="1"/>
  <c r="CK47" i="8"/>
  <c r="CK48" i="8" s="1"/>
  <c r="CJ47" i="8"/>
  <c r="CJ48" i="8" s="1"/>
  <c r="CI47" i="8"/>
  <c r="CI48" i="8" s="1"/>
  <c r="CH47" i="8"/>
  <c r="CH48" i="8" s="1"/>
  <c r="AE47" i="8"/>
  <c r="AA47" i="8"/>
  <c r="W47" i="8"/>
  <c r="S47" i="8"/>
  <c r="O47" i="8"/>
  <c r="DG46" i="8"/>
  <c r="DF46" i="8"/>
  <c r="DE46" i="8"/>
  <c r="DD46" i="8"/>
  <c r="CW46" i="8"/>
  <c r="CY46" i="8" s="1"/>
  <c r="CV46" i="8"/>
  <c r="CX46" i="8" s="1"/>
  <c r="CL46" i="8"/>
  <c r="CK46" i="8"/>
  <c r="CJ46" i="8"/>
  <c r="CI46" i="8"/>
  <c r="CH46" i="8"/>
  <c r="AD46" i="8"/>
  <c r="Z46" i="8"/>
  <c r="V46" i="8"/>
  <c r="R46" i="8"/>
  <c r="N46" i="8"/>
  <c r="DG45" i="8"/>
  <c r="DF45" i="8"/>
  <c r="DE45" i="8"/>
  <c r="DD45" i="8"/>
  <c r="CW45" i="8"/>
  <c r="CY45" i="8" s="1"/>
  <c r="CV45" i="8"/>
  <c r="CX45" i="8" s="1"/>
  <c r="CT45" i="8"/>
  <c r="AD45" i="8"/>
  <c r="Z45" i="8"/>
  <c r="V45" i="8"/>
  <c r="R45" i="8"/>
  <c r="N45" i="8"/>
  <c r="DG44" i="8"/>
  <c r="DF44" i="8"/>
  <c r="DE44" i="8"/>
  <c r="DD44" i="8"/>
  <c r="CW44" i="8"/>
  <c r="CY44" i="8" s="1"/>
  <c r="CV44" i="8"/>
  <c r="CX44" i="8" s="1"/>
  <c r="AE44" i="8"/>
  <c r="AA44" i="8"/>
  <c r="W44" i="8"/>
  <c r="S44" i="8"/>
  <c r="O44" i="8"/>
  <c r="DG43" i="8"/>
  <c r="DF43" i="8"/>
  <c r="DE43" i="8"/>
  <c r="DD43" i="8"/>
  <c r="CW43" i="8"/>
  <c r="CY43" i="8" s="1"/>
  <c r="CV43" i="8"/>
  <c r="CX43" i="8" s="1"/>
  <c r="AD43" i="8"/>
  <c r="Z43" i="8"/>
  <c r="V43" i="8"/>
  <c r="R43" i="8"/>
  <c r="N43" i="8"/>
  <c r="DG42" i="8"/>
  <c r="DF42" i="8"/>
  <c r="DE42" i="8"/>
  <c r="DD42" i="8"/>
  <c r="CW42" i="8"/>
  <c r="CY42" i="8" s="1"/>
  <c r="CV42" i="8"/>
  <c r="CX42" i="8" s="1"/>
  <c r="AK42" i="8"/>
  <c r="AP38" i="8" s="1"/>
  <c r="AD42" i="8"/>
  <c r="Z42" i="8"/>
  <c r="V42" i="8"/>
  <c r="R42" i="8"/>
  <c r="N42" i="8"/>
  <c r="DG41" i="8"/>
  <c r="DF41" i="8"/>
  <c r="DE41" i="8"/>
  <c r="DD41" i="8"/>
  <c r="CW41" i="8"/>
  <c r="CY41" i="8" s="1"/>
  <c r="CV41" i="8"/>
  <c r="CX41" i="8" s="1"/>
  <c r="CL41" i="8"/>
  <c r="CL42" i="8" s="1"/>
  <c r="CK41" i="8"/>
  <c r="CK42" i="8" s="1"/>
  <c r="CJ41" i="8"/>
  <c r="CJ42" i="8" s="1"/>
  <c r="CI41" i="8"/>
  <c r="CI42" i="8" s="1"/>
  <c r="CH41" i="8"/>
  <c r="CH42" i="8" s="1"/>
  <c r="AE41" i="8"/>
  <c r="AA41" i="8"/>
  <c r="W41" i="8"/>
  <c r="S41" i="8"/>
  <c r="O41" i="8"/>
  <c r="DG40" i="8"/>
  <c r="DF40" i="8"/>
  <c r="DE40" i="8"/>
  <c r="DD40" i="8"/>
  <c r="CW40" i="8"/>
  <c r="CY40" i="8" s="1"/>
  <c r="CV40" i="8"/>
  <c r="CX40" i="8" s="1"/>
  <c r="CL40" i="8"/>
  <c r="CK40" i="8"/>
  <c r="CJ40" i="8"/>
  <c r="CI40" i="8"/>
  <c r="CH40" i="8"/>
  <c r="CQ41" i="8" s="1"/>
  <c r="AD40" i="8"/>
  <c r="Z40" i="8"/>
  <c r="V40" i="8"/>
  <c r="R40" i="8"/>
  <c r="N40" i="8"/>
  <c r="DG39" i="8"/>
  <c r="DF39" i="8"/>
  <c r="DE39" i="8"/>
  <c r="DD39" i="8"/>
  <c r="CW39" i="8"/>
  <c r="CY39" i="8" s="1"/>
  <c r="CV39" i="8"/>
  <c r="CX39" i="8" s="1"/>
  <c r="CT39" i="8"/>
  <c r="AD39" i="8"/>
  <c r="Z39" i="8"/>
  <c r="V39" i="8"/>
  <c r="R39" i="8"/>
  <c r="N39" i="8"/>
  <c r="DG38" i="8"/>
  <c r="DF38" i="8"/>
  <c r="DE38" i="8"/>
  <c r="DD38" i="8"/>
  <c r="CW38" i="8"/>
  <c r="CY38" i="8" s="1"/>
  <c r="CV38" i="8"/>
  <c r="CX38" i="8" s="1"/>
  <c r="AE38" i="8"/>
  <c r="AA38" i="8"/>
  <c r="W38" i="8"/>
  <c r="S38" i="8"/>
  <c r="O38" i="8"/>
  <c r="DG37" i="8"/>
  <c r="DF37" i="8"/>
  <c r="DE37" i="8"/>
  <c r="DD37" i="8"/>
  <c r="CW37" i="8"/>
  <c r="CY37" i="8" s="1"/>
  <c r="CV37" i="8"/>
  <c r="CX37" i="8" s="1"/>
  <c r="AD37" i="8"/>
  <c r="Z37" i="8"/>
  <c r="V37" i="8"/>
  <c r="R37" i="8"/>
  <c r="N37" i="8"/>
  <c r="DG36" i="8"/>
  <c r="DF36" i="8"/>
  <c r="DE36" i="8"/>
  <c r="DD36" i="8"/>
  <c r="CW36" i="8"/>
  <c r="CY36" i="8" s="1"/>
  <c r="CV36" i="8"/>
  <c r="CX36" i="8" s="1"/>
  <c r="AK36" i="8"/>
  <c r="AD36" i="8"/>
  <c r="Z36" i="8"/>
  <c r="V36" i="8"/>
  <c r="R36" i="8"/>
  <c r="N36" i="8"/>
  <c r="DG35" i="8"/>
  <c r="DF35" i="8"/>
  <c r="DE35" i="8"/>
  <c r="DD35" i="8"/>
  <c r="CW35" i="8"/>
  <c r="CY35" i="8" s="1"/>
  <c r="CV35" i="8"/>
  <c r="CX35" i="8" s="1"/>
  <c r="CL35" i="8"/>
  <c r="CL36" i="8" s="1"/>
  <c r="CK35" i="8"/>
  <c r="CK36" i="8" s="1"/>
  <c r="CJ35" i="8"/>
  <c r="CJ36" i="8" s="1"/>
  <c r="CI35" i="8"/>
  <c r="CI36" i="8" s="1"/>
  <c r="CH35" i="8"/>
  <c r="CH36" i="8" s="1"/>
  <c r="AE35" i="8"/>
  <c r="AA35" i="8"/>
  <c r="W35" i="8"/>
  <c r="S35" i="8"/>
  <c r="O35" i="8"/>
  <c r="DG34" i="8"/>
  <c r="DF34" i="8"/>
  <c r="DE34" i="8"/>
  <c r="DD34" i="8"/>
  <c r="CW34" i="8"/>
  <c r="CY34" i="8" s="1"/>
  <c r="CV34" i="8"/>
  <c r="CX34" i="8" s="1"/>
  <c r="CL34" i="8"/>
  <c r="CK34" i="8"/>
  <c r="CJ34" i="8"/>
  <c r="CI34" i="8"/>
  <c r="CH34" i="8"/>
  <c r="AD34" i="8"/>
  <c r="Z34" i="8"/>
  <c r="V34" i="8"/>
  <c r="R34" i="8"/>
  <c r="N34" i="8"/>
  <c r="DG33" i="8"/>
  <c r="DF33" i="8"/>
  <c r="DE33" i="8"/>
  <c r="DD33" i="8"/>
  <c r="CW33" i="8"/>
  <c r="CY33" i="8" s="1"/>
  <c r="CV33" i="8"/>
  <c r="CX33" i="8" s="1"/>
  <c r="CT33" i="8"/>
  <c r="AD33" i="8"/>
  <c r="Z33" i="8"/>
  <c r="V33" i="8"/>
  <c r="R33" i="8"/>
  <c r="N33" i="8"/>
  <c r="DG32" i="8"/>
  <c r="DF32" i="8"/>
  <c r="DE32" i="8"/>
  <c r="DD32" i="8"/>
  <c r="CW32" i="8"/>
  <c r="CY32" i="8" s="1"/>
  <c r="CV32" i="8"/>
  <c r="CX32" i="8" s="1"/>
  <c r="AP32" i="8"/>
  <c r="AE32" i="8"/>
  <c r="AA32" i="8"/>
  <c r="W32" i="8"/>
  <c r="S32" i="8"/>
  <c r="O32" i="8"/>
  <c r="DG31" i="8"/>
  <c r="DF31" i="8"/>
  <c r="DE31" i="8"/>
  <c r="DD31" i="8"/>
  <c r="CW31" i="8"/>
  <c r="CY31" i="8" s="1"/>
  <c r="CV31" i="8"/>
  <c r="CX31" i="8" s="1"/>
  <c r="AD31" i="8"/>
  <c r="Z31" i="8"/>
  <c r="V31" i="8"/>
  <c r="R31" i="8"/>
  <c r="N31" i="8"/>
  <c r="DG30" i="8"/>
  <c r="DF30" i="8"/>
  <c r="DE30" i="8"/>
  <c r="DD30" i="8"/>
  <c r="CW30" i="8"/>
  <c r="CY30" i="8" s="1"/>
  <c r="CV30" i="8"/>
  <c r="CX30" i="8" s="1"/>
  <c r="AK30" i="8"/>
  <c r="AP26" i="8" s="1"/>
  <c r="AD30" i="8"/>
  <c r="Z30" i="8"/>
  <c r="V30" i="8"/>
  <c r="R30" i="8"/>
  <c r="N30" i="8"/>
  <c r="DG29" i="8"/>
  <c r="DF29" i="8"/>
  <c r="DE29" i="8"/>
  <c r="DD29" i="8"/>
  <c r="CW29" i="8"/>
  <c r="CY29" i="8" s="1"/>
  <c r="CV29" i="8"/>
  <c r="CX29" i="8" s="1"/>
  <c r="CL29" i="8"/>
  <c r="CL30" i="8" s="1"/>
  <c r="CK29" i="8"/>
  <c r="CK30" i="8" s="1"/>
  <c r="CJ29" i="8"/>
  <c r="CJ30" i="8" s="1"/>
  <c r="CI29" i="8"/>
  <c r="CI30" i="8" s="1"/>
  <c r="CH29" i="8"/>
  <c r="CH30" i="8" s="1"/>
  <c r="AE29" i="8"/>
  <c r="AA29" i="8"/>
  <c r="W29" i="8"/>
  <c r="S29" i="8"/>
  <c r="O29" i="8"/>
  <c r="DG28" i="8"/>
  <c r="DF28" i="8"/>
  <c r="DE28" i="8"/>
  <c r="DD28" i="8"/>
  <c r="CW28" i="8"/>
  <c r="CY28" i="8" s="1"/>
  <c r="CV28" i="8"/>
  <c r="CX28" i="8" s="1"/>
  <c r="CL28" i="8"/>
  <c r="CK28" i="8"/>
  <c r="CJ28" i="8"/>
  <c r="CI28" i="8"/>
  <c r="CH28" i="8"/>
  <c r="AD28" i="8"/>
  <c r="Z28" i="8"/>
  <c r="V28" i="8"/>
  <c r="R28" i="8"/>
  <c r="N28" i="8"/>
  <c r="DG27" i="8"/>
  <c r="DF27" i="8"/>
  <c r="DE27" i="8"/>
  <c r="DD27" i="8"/>
  <c r="CW27" i="8"/>
  <c r="CY27" i="8" s="1"/>
  <c r="CV27" i="8"/>
  <c r="CX27" i="8" s="1"/>
  <c r="CT27" i="8"/>
  <c r="AD27" i="8"/>
  <c r="Z27" i="8"/>
  <c r="V27" i="8"/>
  <c r="R27" i="8"/>
  <c r="N27" i="8"/>
  <c r="DG26" i="8"/>
  <c r="DF26" i="8"/>
  <c r="DE26" i="8"/>
  <c r="DD26" i="8"/>
  <c r="CW26" i="8"/>
  <c r="CY26" i="8" s="1"/>
  <c r="CV26" i="8"/>
  <c r="CX26" i="8" s="1"/>
  <c r="AE26" i="8"/>
  <c r="AA26" i="8"/>
  <c r="W26" i="8"/>
  <c r="S26" i="8"/>
  <c r="O26" i="8"/>
  <c r="DG25" i="8"/>
  <c r="DF25" i="8"/>
  <c r="DE25" i="8"/>
  <c r="DD25" i="8"/>
  <c r="CW25" i="8"/>
  <c r="CY25" i="8" s="1"/>
  <c r="CV25" i="8"/>
  <c r="CX25" i="8" s="1"/>
  <c r="AD25" i="8"/>
  <c r="Z25" i="8"/>
  <c r="V25" i="8"/>
  <c r="R25" i="8"/>
  <c r="N25" i="8"/>
  <c r="DG24" i="8"/>
  <c r="DF24" i="8"/>
  <c r="DE24" i="8"/>
  <c r="DD24" i="8"/>
  <c r="CW24" i="8"/>
  <c r="CY24" i="8" s="1"/>
  <c r="CV24" i="8"/>
  <c r="CX24" i="8" s="1"/>
  <c r="AK24" i="8"/>
  <c r="AD24" i="8"/>
  <c r="Z24" i="8"/>
  <c r="V24" i="8"/>
  <c r="R24" i="8"/>
  <c r="N24" i="8"/>
  <c r="DG23" i="8"/>
  <c r="DF23" i="8"/>
  <c r="DE23" i="8"/>
  <c r="DD23" i="8"/>
  <c r="CW23" i="8"/>
  <c r="CY23" i="8" s="1"/>
  <c r="CV23" i="8"/>
  <c r="CX23" i="8" s="1"/>
  <c r="CL23" i="8"/>
  <c r="CL24" i="8" s="1"/>
  <c r="CK23" i="8"/>
  <c r="CK24" i="8" s="1"/>
  <c r="CJ23" i="8"/>
  <c r="CJ24" i="8" s="1"/>
  <c r="CI23" i="8"/>
  <c r="CI24" i="8" s="1"/>
  <c r="CH23" i="8"/>
  <c r="CH24" i="8" s="1"/>
  <c r="AE23" i="8"/>
  <c r="AA23" i="8"/>
  <c r="W23" i="8"/>
  <c r="S23" i="8"/>
  <c r="O23" i="8"/>
  <c r="DG22" i="8"/>
  <c r="DF22" i="8"/>
  <c r="DE22" i="8"/>
  <c r="DD22" i="8"/>
  <c r="CL22" i="8"/>
  <c r="CK22" i="8"/>
  <c r="CJ22" i="8"/>
  <c r="CI22" i="8"/>
  <c r="CH22" i="8"/>
  <c r="AD22" i="8"/>
  <c r="Z22" i="8"/>
  <c r="V22" i="8"/>
  <c r="R22" i="8"/>
  <c r="N22" i="8"/>
  <c r="DG21" i="8"/>
  <c r="DF21" i="8"/>
  <c r="DE21" i="8"/>
  <c r="DD21" i="8"/>
  <c r="CT21" i="8"/>
  <c r="AD21" i="8"/>
  <c r="Z21" i="8"/>
  <c r="V21" i="8"/>
  <c r="R21" i="8"/>
  <c r="N21" i="8"/>
  <c r="DG20" i="8"/>
  <c r="DF20" i="8"/>
  <c r="DE20" i="8"/>
  <c r="DD20" i="8"/>
  <c r="CW20" i="8"/>
  <c r="CY20" i="8" s="1"/>
  <c r="CV20" i="8"/>
  <c r="CX20" i="8" s="1"/>
  <c r="AP20" i="8"/>
  <c r="AE20" i="8"/>
  <c r="AA20" i="8"/>
  <c r="W20" i="8"/>
  <c r="S20" i="8"/>
  <c r="O20" i="8"/>
  <c r="DG19" i="8"/>
  <c r="DF19" i="8"/>
  <c r="DE19" i="8"/>
  <c r="DD19" i="8"/>
  <c r="CW19" i="8"/>
  <c r="CY19" i="8" s="1"/>
  <c r="CV19" i="8"/>
  <c r="CX19" i="8" s="1"/>
  <c r="AD19" i="8"/>
  <c r="Z19" i="8"/>
  <c r="V19" i="8"/>
  <c r="R19" i="8"/>
  <c r="N19" i="8"/>
  <c r="DG18" i="8"/>
  <c r="DF18" i="8"/>
  <c r="DE18" i="8"/>
  <c r="DD18" i="8"/>
  <c r="CW18" i="8"/>
  <c r="CY18" i="8" s="1"/>
  <c r="CV18" i="8"/>
  <c r="CX18" i="8" s="1"/>
  <c r="AK18" i="8"/>
  <c r="AD18" i="8"/>
  <c r="Z18" i="8"/>
  <c r="V18" i="8"/>
  <c r="R18" i="8"/>
  <c r="N18" i="8"/>
  <c r="DG17" i="8"/>
  <c r="DF17" i="8"/>
  <c r="DE17" i="8"/>
  <c r="DD17" i="8"/>
  <c r="CL17" i="8"/>
  <c r="CL18" i="8" s="1"/>
  <c r="CK17" i="8"/>
  <c r="CK18" i="8" s="1"/>
  <c r="CJ17" i="8"/>
  <c r="CJ18" i="8" s="1"/>
  <c r="CI17" i="8"/>
  <c r="CI18" i="8" s="1"/>
  <c r="CH17" i="8"/>
  <c r="CH18" i="8" s="1"/>
  <c r="AE17" i="8"/>
  <c r="AA17" i="8"/>
  <c r="W17" i="8"/>
  <c r="S17" i="8"/>
  <c r="O17" i="8"/>
  <c r="DG16" i="8"/>
  <c r="DF16" i="8"/>
  <c r="DE16" i="8"/>
  <c r="DD16" i="8"/>
  <c r="CL16" i="8"/>
  <c r="CK16" i="8"/>
  <c r="CJ16" i="8"/>
  <c r="CI16" i="8"/>
  <c r="CH16" i="8"/>
  <c r="AD16" i="8"/>
  <c r="Z16" i="8"/>
  <c r="V16" i="8"/>
  <c r="R16" i="8"/>
  <c r="N16" i="8"/>
  <c r="DG15" i="8"/>
  <c r="DF15" i="8"/>
  <c r="DE15" i="8"/>
  <c r="DD15" i="8"/>
  <c r="CT15" i="8"/>
  <c r="AD15" i="8"/>
  <c r="Z15" i="8"/>
  <c r="V15" i="8"/>
  <c r="R15" i="8"/>
  <c r="N15" i="8"/>
  <c r="DG14" i="8"/>
  <c r="DF14" i="8"/>
  <c r="DE14" i="8"/>
  <c r="DD14" i="8"/>
  <c r="AE14" i="8"/>
  <c r="AA14" i="8"/>
  <c r="W14" i="8"/>
  <c r="S14" i="8"/>
  <c r="O14" i="8"/>
  <c r="AD46" i="2"/>
  <c r="Z46" i="2"/>
  <c r="V46" i="2"/>
  <c r="R46" i="2"/>
  <c r="N46" i="2"/>
  <c r="AD45" i="2"/>
  <c r="Z45" i="2"/>
  <c r="V45" i="2"/>
  <c r="R45" i="2"/>
  <c r="N45" i="2"/>
  <c r="AE44" i="2"/>
  <c r="AA44" i="2"/>
  <c r="W44" i="2"/>
  <c r="S44" i="2"/>
  <c r="O44" i="2"/>
  <c r="AD40" i="2"/>
  <c r="Z40" i="2"/>
  <c r="V40" i="2"/>
  <c r="R40" i="2"/>
  <c r="N40" i="2"/>
  <c r="AD39" i="2"/>
  <c r="Z39" i="2"/>
  <c r="V39" i="2"/>
  <c r="R39" i="2"/>
  <c r="N39" i="2"/>
  <c r="AE38" i="2"/>
  <c r="AA38" i="2"/>
  <c r="W38" i="2"/>
  <c r="S38" i="2"/>
  <c r="O38" i="2"/>
  <c r="AD34" i="2"/>
  <c r="Z34" i="2"/>
  <c r="V34" i="2"/>
  <c r="R34" i="2"/>
  <c r="N34" i="2"/>
  <c r="AD33" i="2"/>
  <c r="Z33" i="2"/>
  <c r="V33" i="2"/>
  <c r="R33" i="2"/>
  <c r="N33" i="2"/>
  <c r="AE32" i="2"/>
  <c r="AA32" i="2"/>
  <c r="W32" i="2"/>
  <c r="S32" i="2"/>
  <c r="O32" i="2"/>
  <c r="AD28" i="2"/>
  <c r="Z28" i="2"/>
  <c r="V28" i="2"/>
  <c r="R28" i="2"/>
  <c r="N28" i="2"/>
  <c r="AD27" i="2"/>
  <c r="Z27" i="2"/>
  <c r="V27" i="2"/>
  <c r="R27" i="2"/>
  <c r="N27" i="2"/>
  <c r="AE26" i="2"/>
  <c r="AA26" i="2"/>
  <c r="W26" i="2"/>
  <c r="S26" i="2"/>
  <c r="O26" i="2"/>
  <c r="AD22" i="2"/>
  <c r="Z22" i="2"/>
  <c r="V22" i="2"/>
  <c r="R22" i="2"/>
  <c r="N22" i="2"/>
  <c r="AD21" i="2"/>
  <c r="Z21" i="2"/>
  <c r="V21" i="2"/>
  <c r="R21" i="2"/>
  <c r="N21" i="2"/>
  <c r="AE20" i="2"/>
  <c r="AA20" i="2"/>
  <c r="W20" i="2"/>
  <c r="S20" i="2"/>
  <c r="O20" i="2"/>
  <c r="AD16" i="1"/>
  <c r="Z16" i="1"/>
  <c r="V16" i="1"/>
  <c r="R16" i="1"/>
  <c r="N16" i="1"/>
  <c r="AD15" i="1"/>
  <c r="Z15" i="1"/>
  <c r="V15" i="1"/>
  <c r="R15" i="1"/>
  <c r="N15" i="1"/>
  <c r="AE14" i="1"/>
  <c r="AA14" i="1"/>
  <c r="W14" i="1"/>
  <c r="S14" i="1"/>
  <c r="O14" i="1"/>
  <c r="AD22" i="1"/>
  <c r="Z22" i="1"/>
  <c r="V22" i="1"/>
  <c r="R22" i="1"/>
  <c r="N22" i="1"/>
  <c r="AD21" i="1"/>
  <c r="Z21" i="1"/>
  <c r="V21" i="1"/>
  <c r="R21" i="1"/>
  <c r="N21" i="1"/>
  <c r="AE20" i="1"/>
  <c r="AA20" i="1"/>
  <c r="W20" i="1"/>
  <c r="S20" i="1"/>
  <c r="O20" i="1"/>
  <c r="AD28" i="1"/>
  <c r="Z28" i="1"/>
  <c r="V28" i="1"/>
  <c r="R28" i="1"/>
  <c r="N28" i="1"/>
  <c r="AD27" i="1"/>
  <c r="Z27" i="1"/>
  <c r="V27" i="1"/>
  <c r="R27" i="1"/>
  <c r="N27" i="1"/>
  <c r="AE26" i="1"/>
  <c r="AA26" i="1"/>
  <c r="W26" i="1"/>
  <c r="S26" i="1"/>
  <c r="O26" i="1"/>
  <c r="AD34" i="1"/>
  <c r="Z34" i="1"/>
  <c r="V34" i="1"/>
  <c r="R34" i="1"/>
  <c r="N34" i="1"/>
  <c r="AD33" i="1"/>
  <c r="Z33" i="1"/>
  <c r="V33" i="1"/>
  <c r="R33" i="1"/>
  <c r="N33" i="1"/>
  <c r="AE32" i="1"/>
  <c r="AA32" i="1"/>
  <c r="W32" i="1"/>
  <c r="S32" i="1"/>
  <c r="O32" i="1"/>
  <c r="AD40" i="1"/>
  <c r="Z40" i="1"/>
  <c r="V40" i="1"/>
  <c r="R40" i="1"/>
  <c r="N40" i="1"/>
  <c r="AD39" i="1"/>
  <c r="Z39" i="1"/>
  <c r="V39" i="1"/>
  <c r="R39" i="1"/>
  <c r="N39" i="1"/>
  <c r="AE38" i="1"/>
  <c r="AA38" i="1"/>
  <c r="W38" i="1"/>
  <c r="S38" i="1"/>
  <c r="O38" i="1"/>
  <c r="AD46" i="1"/>
  <c r="Z46" i="1"/>
  <c r="V46" i="1"/>
  <c r="R46" i="1"/>
  <c r="N46" i="1"/>
  <c r="AD45" i="1"/>
  <c r="Z45" i="1"/>
  <c r="V45" i="1"/>
  <c r="R45" i="1"/>
  <c r="N45" i="1"/>
  <c r="AE44" i="1"/>
  <c r="AA44" i="1"/>
  <c r="W44" i="1"/>
  <c r="S44" i="1"/>
  <c r="O44" i="1"/>
  <c r="CG51" i="1"/>
  <c r="CK56" i="2"/>
  <c r="CJ56" i="2"/>
  <c r="CI56" i="2"/>
  <c r="CH56" i="2"/>
  <c r="CG56" i="2"/>
  <c r="CK55" i="2"/>
  <c r="CJ55" i="2"/>
  <c r="CI55" i="2"/>
  <c r="CH55" i="2"/>
  <c r="CG55" i="2"/>
  <c r="CK54" i="2"/>
  <c r="CJ54" i="2"/>
  <c r="CI54" i="2"/>
  <c r="CH54" i="2"/>
  <c r="CG54" i="2"/>
  <c r="CK53" i="2"/>
  <c r="CJ53" i="2"/>
  <c r="CI53" i="2"/>
  <c r="CH53" i="2"/>
  <c r="CG53" i="2"/>
  <c r="CK52" i="2"/>
  <c r="CJ52" i="2"/>
  <c r="CI52" i="2"/>
  <c r="CH52" i="2"/>
  <c r="CG52" i="2"/>
  <c r="CK51" i="2"/>
  <c r="CJ51" i="2"/>
  <c r="CI51" i="2"/>
  <c r="CH51" i="2"/>
  <c r="CG51" i="2"/>
  <c r="DG49" i="2"/>
  <c r="DF49" i="2"/>
  <c r="DE49" i="2"/>
  <c r="DD49" i="2"/>
  <c r="CW49" i="2"/>
  <c r="CY49" i="2" s="1"/>
  <c r="CV49" i="2"/>
  <c r="CX49" i="2" s="1"/>
  <c r="AD49" i="2"/>
  <c r="Z49" i="2"/>
  <c r="V49" i="2"/>
  <c r="R49" i="2"/>
  <c r="N49" i="2"/>
  <c r="CR44" i="2" s="1"/>
  <c r="CR45" i="2" s="1"/>
  <c r="DG48" i="2"/>
  <c r="DF48" i="2"/>
  <c r="DE48" i="2"/>
  <c r="DD48" i="2"/>
  <c r="CW48" i="2"/>
  <c r="CY48" i="2" s="1"/>
  <c r="CV48" i="2"/>
  <c r="CX48" i="2" s="1"/>
  <c r="AK48" i="2"/>
  <c r="AP44" i="2" s="1"/>
  <c r="AD48" i="2"/>
  <c r="CK57" i="2" s="1"/>
  <c r="Z48" i="2"/>
  <c r="CJ57" i="2" s="1"/>
  <c r="V48" i="2"/>
  <c r="CI57" i="2" s="1"/>
  <c r="R48" i="2"/>
  <c r="CH57" i="2" s="1"/>
  <c r="N48" i="2"/>
  <c r="CG57" i="2" s="1"/>
  <c r="DG47" i="2"/>
  <c r="DF47" i="2"/>
  <c r="DE47" i="2"/>
  <c r="DD47" i="2"/>
  <c r="CW47" i="2"/>
  <c r="CY47" i="2" s="1"/>
  <c r="CV47" i="2"/>
  <c r="CX47" i="2" s="1"/>
  <c r="CL47" i="2"/>
  <c r="CL48" i="2" s="1"/>
  <c r="CK47" i="2"/>
  <c r="CK48" i="2" s="1"/>
  <c r="CJ47" i="2"/>
  <c r="CJ48" i="2" s="1"/>
  <c r="CI47" i="2"/>
  <c r="CI48" i="2" s="1"/>
  <c r="CH47" i="2"/>
  <c r="CH48" i="2" s="1"/>
  <c r="AE47" i="2"/>
  <c r="AA47" i="2"/>
  <c r="W47" i="2"/>
  <c r="S47" i="2"/>
  <c r="O47" i="2"/>
  <c r="DG46" i="2"/>
  <c r="DF46" i="2"/>
  <c r="DE46" i="2"/>
  <c r="DD46" i="2"/>
  <c r="CW46" i="2"/>
  <c r="CY46" i="2" s="1"/>
  <c r="CV46" i="2"/>
  <c r="CX46" i="2" s="1"/>
  <c r="CL46" i="2"/>
  <c r="CK46" i="2"/>
  <c r="CJ46" i="2"/>
  <c r="CI46" i="2"/>
  <c r="CQ49" i="2" s="1"/>
  <c r="CH46" i="2"/>
  <c r="DG45" i="2"/>
  <c r="DF45" i="2"/>
  <c r="DE45" i="2"/>
  <c r="DD45" i="2"/>
  <c r="CW45" i="2"/>
  <c r="CY45" i="2" s="1"/>
  <c r="CV45" i="2"/>
  <c r="CX45" i="2" s="1"/>
  <c r="CT45" i="2"/>
  <c r="DG44" i="2"/>
  <c r="DF44" i="2"/>
  <c r="DE44" i="2"/>
  <c r="DD44" i="2"/>
  <c r="CW44" i="2"/>
  <c r="CY44" i="2" s="1"/>
  <c r="CV44" i="2"/>
  <c r="CX44" i="2" s="1"/>
  <c r="CQ44" i="2"/>
  <c r="CP44" i="2"/>
  <c r="DG43" i="2"/>
  <c r="DF43" i="2"/>
  <c r="DE43" i="2"/>
  <c r="DD43" i="2"/>
  <c r="CW43" i="2"/>
  <c r="CY43" i="2" s="1"/>
  <c r="CV43" i="2"/>
  <c r="CX43" i="2" s="1"/>
  <c r="AD43" i="2"/>
  <c r="Z43" i="2"/>
  <c r="V43" i="2"/>
  <c r="R43" i="2"/>
  <c r="N43" i="2"/>
  <c r="DG42" i="2"/>
  <c r="DF42" i="2"/>
  <c r="DE42" i="2"/>
  <c r="DD42" i="2"/>
  <c r="CW42" i="2"/>
  <c r="CY42" i="2" s="1"/>
  <c r="CV42" i="2"/>
  <c r="CX42" i="2" s="1"/>
  <c r="AK42" i="2"/>
  <c r="AP38" i="2" s="1"/>
  <c r="AD42" i="2"/>
  <c r="Z42" i="2"/>
  <c r="V42" i="2"/>
  <c r="R42" i="2"/>
  <c r="N42" i="2"/>
  <c r="DG41" i="2"/>
  <c r="DF41" i="2"/>
  <c r="DE41" i="2"/>
  <c r="DD41" i="2"/>
  <c r="CW41" i="2"/>
  <c r="CY41" i="2" s="1"/>
  <c r="CV41" i="2"/>
  <c r="CX41" i="2" s="1"/>
  <c r="CL41" i="2"/>
  <c r="CL42" i="2" s="1"/>
  <c r="CK41" i="2"/>
  <c r="CK42" i="2" s="1"/>
  <c r="CJ41" i="2"/>
  <c r="CJ42" i="2" s="1"/>
  <c r="CI41" i="2"/>
  <c r="CI42" i="2" s="1"/>
  <c r="CH41" i="2"/>
  <c r="CH42" i="2" s="1"/>
  <c r="AE41" i="2"/>
  <c r="AA41" i="2"/>
  <c r="W41" i="2"/>
  <c r="S41" i="2"/>
  <c r="O41" i="2"/>
  <c r="DG40" i="2"/>
  <c r="DF40" i="2"/>
  <c r="DE40" i="2"/>
  <c r="DD40" i="2"/>
  <c r="CW40" i="2"/>
  <c r="CY40" i="2" s="1"/>
  <c r="CV40" i="2"/>
  <c r="CX40" i="2" s="1"/>
  <c r="CL40" i="2"/>
  <c r="CK40" i="2"/>
  <c r="CJ40" i="2"/>
  <c r="CI40" i="2"/>
  <c r="CP39" i="2" s="1"/>
  <c r="CH40" i="2"/>
  <c r="DG39" i="2"/>
  <c r="DF39" i="2"/>
  <c r="DE39" i="2"/>
  <c r="DD39" i="2"/>
  <c r="CW39" i="2"/>
  <c r="CY39" i="2" s="1"/>
  <c r="CV39" i="2"/>
  <c r="CX39" i="2" s="1"/>
  <c r="CT39" i="2"/>
  <c r="DG38" i="2"/>
  <c r="DF38" i="2"/>
  <c r="DE38" i="2"/>
  <c r="DD38" i="2"/>
  <c r="CW38" i="2"/>
  <c r="CY38" i="2" s="1"/>
  <c r="CV38" i="2"/>
  <c r="CX38" i="2" s="1"/>
  <c r="CP38" i="2"/>
  <c r="DG37" i="2"/>
  <c r="DF37" i="2"/>
  <c r="DE37" i="2"/>
  <c r="DD37" i="2"/>
  <c r="CW37" i="2"/>
  <c r="CY37" i="2" s="1"/>
  <c r="CV37" i="2"/>
  <c r="CX37" i="2" s="1"/>
  <c r="AD37" i="2"/>
  <c r="Z37" i="2"/>
  <c r="V37" i="2"/>
  <c r="R37" i="2"/>
  <c r="N37" i="2"/>
  <c r="DG36" i="2"/>
  <c r="DF36" i="2"/>
  <c r="DE36" i="2"/>
  <c r="DD36" i="2"/>
  <c r="CW36" i="2"/>
  <c r="CY36" i="2" s="1"/>
  <c r="CV36" i="2"/>
  <c r="CX36" i="2" s="1"/>
  <c r="AK36" i="2"/>
  <c r="AP32" i="2" s="1"/>
  <c r="AD36" i="2"/>
  <c r="Z36" i="2"/>
  <c r="V36" i="2"/>
  <c r="R36" i="2"/>
  <c r="N36" i="2"/>
  <c r="DG35" i="2"/>
  <c r="DF35" i="2"/>
  <c r="DE35" i="2"/>
  <c r="DD35" i="2"/>
  <c r="CW35" i="2"/>
  <c r="CY35" i="2" s="1"/>
  <c r="CV35" i="2"/>
  <c r="CX35" i="2" s="1"/>
  <c r="CL35" i="2"/>
  <c r="CL36" i="2" s="1"/>
  <c r="CK35" i="2"/>
  <c r="CK36" i="2" s="1"/>
  <c r="CJ35" i="2"/>
  <c r="CJ36" i="2" s="1"/>
  <c r="CI35" i="2"/>
  <c r="CI36" i="2" s="1"/>
  <c r="CH35" i="2"/>
  <c r="CH36" i="2" s="1"/>
  <c r="AE35" i="2"/>
  <c r="AA35" i="2"/>
  <c r="W35" i="2"/>
  <c r="S35" i="2"/>
  <c r="O35" i="2"/>
  <c r="DG34" i="2"/>
  <c r="DF34" i="2"/>
  <c r="DE34" i="2"/>
  <c r="DD34" i="2"/>
  <c r="CW34" i="2"/>
  <c r="CY34" i="2" s="1"/>
  <c r="CV34" i="2"/>
  <c r="CX34" i="2" s="1"/>
  <c r="CL34" i="2"/>
  <c r="CK34" i="2"/>
  <c r="CJ34" i="2"/>
  <c r="CI34" i="2"/>
  <c r="CH34" i="2"/>
  <c r="CP32" i="2" s="1"/>
  <c r="DG33" i="2"/>
  <c r="DF33" i="2"/>
  <c r="DE33" i="2"/>
  <c r="DD33" i="2"/>
  <c r="CW33" i="2"/>
  <c r="CY33" i="2" s="1"/>
  <c r="CV33" i="2"/>
  <c r="CX33" i="2" s="1"/>
  <c r="CT33" i="2"/>
  <c r="DG32" i="2"/>
  <c r="DF32" i="2"/>
  <c r="DE32" i="2"/>
  <c r="DD32" i="2"/>
  <c r="CW32" i="2"/>
  <c r="CY32" i="2" s="1"/>
  <c r="CV32" i="2"/>
  <c r="CX32" i="2" s="1"/>
  <c r="DG31" i="2"/>
  <c r="DF31" i="2"/>
  <c r="DE31" i="2"/>
  <c r="DD31" i="2"/>
  <c r="CW31" i="2"/>
  <c r="CY31" i="2" s="1"/>
  <c r="CV31" i="2"/>
  <c r="CX31" i="2" s="1"/>
  <c r="AD31" i="2"/>
  <c r="Z31" i="2"/>
  <c r="V31" i="2"/>
  <c r="R31" i="2"/>
  <c r="N31" i="2"/>
  <c r="DG30" i="2"/>
  <c r="DF30" i="2"/>
  <c r="DE30" i="2"/>
  <c r="DD30" i="2"/>
  <c r="CW30" i="2"/>
  <c r="CY30" i="2" s="1"/>
  <c r="CV30" i="2"/>
  <c r="CX30" i="2" s="1"/>
  <c r="AK30" i="2"/>
  <c r="AP26" i="2" s="1"/>
  <c r="AD30" i="2"/>
  <c r="Z30" i="2"/>
  <c r="V30" i="2"/>
  <c r="R30" i="2"/>
  <c r="N30" i="2"/>
  <c r="DG29" i="2"/>
  <c r="DF29" i="2"/>
  <c r="DE29" i="2"/>
  <c r="DD29" i="2"/>
  <c r="CW29" i="2"/>
  <c r="CY29" i="2" s="1"/>
  <c r="CV29" i="2"/>
  <c r="CX29" i="2" s="1"/>
  <c r="CL29" i="2"/>
  <c r="CL30" i="2" s="1"/>
  <c r="CK29" i="2"/>
  <c r="CK30" i="2" s="1"/>
  <c r="CJ29" i="2"/>
  <c r="CJ30" i="2" s="1"/>
  <c r="CI29" i="2"/>
  <c r="CI30" i="2" s="1"/>
  <c r="CH29" i="2"/>
  <c r="CH30" i="2" s="1"/>
  <c r="AE29" i="2"/>
  <c r="AA29" i="2"/>
  <c r="W29" i="2"/>
  <c r="S29" i="2"/>
  <c r="O29" i="2"/>
  <c r="DG28" i="2"/>
  <c r="DF28" i="2"/>
  <c r="DE28" i="2"/>
  <c r="DD28" i="2"/>
  <c r="CW28" i="2"/>
  <c r="CY28" i="2" s="1"/>
  <c r="CV28" i="2"/>
  <c r="CX28" i="2" s="1"/>
  <c r="CL28" i="2"/>
  <c r="CK28" i="2"/>
  <c r="CJ28" i="2"/>
  <c r="CI28" i="2"/>
  <c r="CH28" i="2"/>
  <c r="DG27" i="2"/>
  <c r="DF27" i="2"/>
  <c r="DE27" i="2"/>
  <c r="DD27" i="2"/>
  <c r="CW27" i="2"/>
  <c r="CY27" i="2" s="1"/>
  <c r="CV27" i="2"/>
  <c r="CX27" i="2" s="1"/>
  <c r="CT27" i="2"/>
  <c r="DG26" i="2"/>
  <c r="DF26" i="2"/>
  <c r="DE26" i="2"/>
  <c r="DD26" i="2"/>
  <c r="CW26" i="2"/>
  <c r="CY26" i="2" s="1"/>
  <c r="CV26" i="2"/>
  <c r="CX26" i="2" s="1"/>
  <c r="DG25" i="2"/>
  <c r="DF25" i="2"/>
  <c r="DE25" i="2"/>
  <c r="DD25" i="2"/>
  <c r="CW25" i="2"/>
  <c r="CY25" i="2" s="1"/>
  <c r="CV25" i="2"/>
  <c r="CX25" i="2" s="1"/>
  <c r="AD25" i="2"/>
  <c r="Z25" i="2"/>
  <c r="V25" i="2"/>
  <c r="R25" i="2"/>
  <c r="N25" i="2"/>
  <c r="DG24" i="2"/>
  <c r="DF24" i="2"/>
  <c r="DE24" i="2"/>
  <c r="DD24" i="2"/>
  <c r="CW24" i="2"/>
  <c r="CY24" i="2" s="1"/>
  <c r="CV24" i="2"/>
  <c r="CX24" i="2" s="1"/>
  <c r="CK24" i="2"/>
  <c r="AK24" i="2"/>
  <c r="AP20" i="2" s="1"/>
  <c r="AD24" i="2"/>
  <c r="Z24" i="2"/>
  <c r="V24" i="2"/>
  <c r="R24" i="2"/>
  <c r="N24" i="2"/>
  <c r="DG23" i="2"/>
  <c r="DF23" i="2"/>
  <c r="DE23" i="2"/>
  <c r="DD23" i="2"/>
  <c r="CW23" i="2"/>
  <c r="CY23" i="2" s="1"/>
  <c r="CV23" i="2"/>
  <c r="CX23" i="2" s="1"/>
  <c r="CL23" i="2"/>
  <c r="CL24" i="2" s="1"/>
  <c r="CK23" i="2"/>
  <c r="CJ23" i="2"/>
  <c r="CJ24" i="2" s="1"/>
  <c r="CI23" i="2"/>
  <c r="CI24" i="2" s="1"/>
  <c r="CH23" i="2"/>
  <c r="CH24" i="2" s="1"/>
  <c r="AE23" i="2"/>
  <c r="AA23" i="2"/>
  <c r="W23" i="2"/>
  <c r="S23" i="2"/>
  <c r="O23" i="2"/>
  <c r="DG22" i="2"/>
  <c r="DF22" i="2"/>
  <c r="DE22" i="2"/>
  <c r="DD22" i="2"/>
  <c r="CL22" i="2"/>
  <c r="CK22" i="2"/>
  <c r="CJ22" i="2"/>
  <c r="CI22" i="2"/>
  <c r="CH22" i="2"/>
  <c r="DG21" i="2"/>
  <c r="DF21" i="2"/>
  <c r="DE21" i="2"/>
  <c r="DD21" i="2"/>
  <c r="CW21" i="2"/>
  <c r="CY21" i="2" s="1"/>
  <c r="CT21" i="2"/>
  <c r="CV21" i="2" s="1"/>
  <c r="CX21" i="2" s="1"/>
  <c r="DG20" i="2"/>
  <c r="DF20" i="2"/>
  <c r="DE20" i="2"/>
  <c r="DD20" i="2"/>
  <c r="CV20" i="2"/>
  <c r="CX20" i="2" s="1"/>
  <c r="DG19" i="2"/>
  <c r="DG55" i="2" s="1"/>
  <c r="DF19" i="2"/>
  <c r="DE19" i="2"/>
  <c r="DD19" i="2"/>
  <c r="CW19" i="2"/>
  <c r="CY19" i="2" s="1"/>
  <c r="CV19" i="2"/>
  <c r="CX19" i="2" s="1"/>
  <c r="AD19" i="2"/>
  <c r="Z19" i="2"/>
  <c r="V19" i="2"/>
  <c r="R19" i="2"/>
  <c r="N19" i="2"/>
  <c r="DG18" i="2"/>
  <c r="DF18" i="2"/>
  <c r="DE18" i="2"/>
  <c r="DD18" i="2"/>
  <c r="CW18" i="2"/>
  <c r="CY18" i="2" s="1"/>
  <c r="CV18" i="2"/>
  <c r="CX18" i="2" s="1"/>
  <c r="AK18" i="2"/>
  <c r="AD18" i="2"/>
  <c r="Z18" i="2"/>
  <c r="V18" i="2"/>
  <c r="R18" i="2"/>
  <c r="N18" i="2"/>
  <c r="DG17" i="2"/>
  <c r="DG53" i="2" s="1"/>
  <c r="AU58" i="2" s="1"/>
  <c r="CC59" i="2" s="1"/>
  <c r="DF17" i="2"/>
  <c r="DE17" i="2"/>
  <c r="DD17" i="2"/>
  <c r="CL17" i="2"/>
  <c r="CL18" i="2" s="1"/>
  <c r="CK17" i="2"/>
  <c r="CK18" i="2" s="1"/>
  <c r="CJ17" i="2"/>
  <c r="CJ18" i="2" s="1"/>
  <c r="CI17" i="2"/>
  <c r="CI18" i="2" s="1"/>
  <c r="CH17" i="2"/>
  <c r="CH18" i="2" s="1"/>
  <c r="AE17" i="2"/>
  <c r="AA17" i="2"/>
  <c r="W17" i="2"/>
  <c r="S17" i="2"/>
  <c r="O17" i="2"/>
  <c r="DG16" i="2"/>
  <c r="DF16" i="2"/>
  <c r="DE16" i="2"/>
  <c r="DD16" i="2"/>
  <c r="CL16" i="2"/>
  <c r="CK16" i="2"/>
  <c r="CJ16" i="2"/>
  <c r="CI16" i="2"/>
  <c r="CP14" i="2" s="1"/>
  <c r="CH16" i="2"/>
  <c r="AD16" i="2"/>
  <c r="Z16" i="2"/>
  <c r="V16" i="2"/>
  <c r="R16" i="2"/>
  <c r="N16" i="2"/>
  <c r="DG15" i="2"/>
  <c r="DF15" i="2"/>
  <c r="DE15" i="2"/>
  <c r="DD15" i="2"/>
  <c r="CT15" i="2"/>
  <c r="AD15" i="2"/>
  <c r="Z15" i="2"/>
  <c r="V15" i="2"/>
  <c r="R15" i="2"/>
  <c r="N15" i="2"/>
  <c r="DG14" i="2"/>
  <c r="DG50" i="2" s="1"/>
  <c r="DF14" i="2"/>
  <c r="DE14" i="2"/>
  <c r="DD14" i="2"/>
  <c r="AP14" i="2"/>
  <c r="AE14" i="2"/>
  <c r="AA14" i="2"/>
  <c r="W14" i="2"/>
  <c r="S14" i="2"/>
  <c r="O14" i="2"/>
  <c r="AD19" i="1"/>
  <c r="Z19" i="1"/>
  <c r="V19" i="1"/>
  <c r="R19" i="1"/>
  <c r="N19" i="1"/>
  <c r="AD18" i="1"/>
  <c r="Z18" i="1"/>
  <c r="V18" i="1"/>
  <c r="R18" i="1"/>
  <c r="N18" i="1"/>
  <c r="AE17" i="1"/>
  <c r="AA17" i="1"/>
  <c r="W17" i="1"/>
  <c r="S17" i="1"/>
  <c r="O17" i="1"/>
  <c r="AD25" i="1"/>
  <c r="Z25" i="1"/>
  <c r="V25" i="1"/>
  <c r="R25" i="1"/>
  <c r="N25" i="1"/>
  <c r="AD24" i="1"/>
  <c r="Z24" i="1"/>
  <c r="V24" i="1"/>
  <c r="R24" i="1"/>
  <c r="N24" i="1"/>
  <c r="AE23" i="1"/>
  <c r="AA23" i="1"/>
  <c r="W23" i="1"/>
  <c r="S23" i="1"/>
  <c r="O23" i="1"/>
  <c r="AD31" i="1"/>
  <c r="Z31" i="1"/>
  <c r="V31" i="1"/>
  <c r="R31" i="1"/>
  <c r="N31" i="1"/>
  <c r="AD30" i="1"/>
  <c r="Z30" i="1"/>
  <c r="V30" i="1"/>
  <c r="R30" i="1"/>
  <c r="N30" i="1"/>
  <c r="AE29" i="1"/>
  <c r="AA29" i="1"/>
  <c r="W29" i="1"/>
  <c r="S29" i="1"/>
  <c r="O29" i="1"/>
  <c r="AD37" i="1"/>
  <c r="Z37" i="1"/>
  <c r="V37" i="1"/>
  <c r="R37" i="1"/>
  <c r="N37" i="1"/>
  <c r="AD36" i="1"/>
  <c r="Z36" i="1"/>
  <c r="V36" i="1"/>
  <c r="R36" i="1"/>
  <c r="N36" i="1"/>
  <c r="AE35" i="1"/>
  <c r="AA35" i="1"/>
  <c r="W35" i="1"/>
  <c r="S35" i="1"/>
  <c r="O35" i="1"/>
  <c r="AD43" i="1"/>
  <c r="Z43" i="1"/>
  <c r="V43" i="1"/>
  <c r="R43" i="1"/>
  <c r="N43" i="1"/>
  <c r="AD42" i="1"/>
  <c r="Z42" i="1"/>
  <c r="V42" i="1"/>
  <c r="R42" i="1"/>
  <c r="N42" i="1"/>
  <c r="AE41" i="1"/>
  <c r="AA41" i="1"/>
  <c r="W41" i="1"/>
  <c r="S41" i="1"/>
  <c r="O41" i="1"/>
  <c r="AD49" i="1"/>
  <c r="Z49" i="1"/>
  <c r="V49" i="1"/>
  <c r="R49" i="1"/>
  <c r="N49" i="1"/>
  <c r="AD48" i="1"/>
  <c r="CK57" i="1" s="1"/>
  <c r="Z48" i="1"/>
  <c r="CJ57" i="1" s="1"/>
  <c r="V48" i="1"/>
  <c r="CI57" i="1" s="1"/>
  <c r="R48" i="1"/>
  <c r="CH57" i="1" s="1"/>
  <c r="N48" i="1"/>
  <c r="CG57" i="1" s="1"/>
  <c r="AE47" i="1"/>
  <c r="AA47" i="1"/>
  <c r="W47" i="1"/>
  <c r="S47" i="1"/>
  <c r="O47" i="1"/>
  <c r="CK56" i="1"/>
  <c r="CJ56" i="1"/>
  <c r="CI56" i="1"/>
  <c r="CH56" i="1"/>
  <c r="CG56" i="1"/>
  <c r="CK55" i="1"/>
  <c r="CJ55" i="1"/>
  <c r="CI55" i="1"/>
  <c r="CH55" i="1"/>
  <c r="CG55" i="1"/>
  <c r="CK54" i="1"/>
  <c r="CJ54" i="1"/>
  <c r="CI54" i="1"/>
  <c r="CH54" i="1"/>
  <c r="CG54" i="1"/>
  <c r="CK53" i="1"/>
  <c r="CJ53" i="1"/>
  <c r="CI53" i="1"/>
  <c r="CH53" i="1"/>
  <c r="CG53" i="1"/>
  <c r="CK52" i="1"/>
  <c r="CJ52" i="1"/>
  <c r="CI52" i="1"/>
  <c r="CH52" i="1"/>
  <c r="CG52" i="1"/>
  <c r="CK51" i="1"/>
  <c r="CJ51" i="1"/>
  <c r="CI51" i="1"/>
  <c r="CH51" i="1"/>
  <c r="DG49" i="1"/>
  <c r="DF49" i="1"/>
  <c r="DE49" i="1"/>
  <c r="DD49" i="1"/>
  <c r="DG48" i="1"/>
  <c r="DF48" i="1"/>
  <c r="DE48" i="1"/>
  <c r="DD48" i="1"/>
  <c r="CV48" i="1"/>
  <c r="CX48" i="1" s="1"/>
  <c r="AK48" i="1"/>
  <c r="AP44" i="1" s="1"/>
  <c r="DG47" i="1"/>
  <c r="DF47" i="1"/>
  <c r="DE47" i="1"/>
  <c r="DD47" i="1"/>
  <c r="CV47" i="1"/>
  <c r="CX47" i="1" s="1"/>
  <c r="CL47" i="1"/>
  <c r="CL48" i="1" s="1"/>
  <c r="CK47" i="1"/>
  <c r="CK48" i="1" s="1"/>
  <c r="CJ47" i="1"/>
  <c r="CJ48" i="1" s="1"/>
  <c r="CI47" i="1"/>
  <c r="CI48" i="1" s="1"/>
  <c r="CH47" i="1"/>
  <c r="CH48" i="1" s="1"/>
  <c r="DG46" i="1"/>
  <c r="DF46" i="1"/>
  <c r="DE46" i="1"/>
  <c r="DD46" i="1"/>
  <c r="CL46" i="1"/>
  <c r="CK46" i="1"/>
  <c r="CJ46" i="1"/>
  <c r="CI46" i="1"/>
  <c r="CH46" i="1"/>
  <c r="DG45" i="1"/>
  <c r="DF45" i="1"/>
  <c r="DE45" i="1"/>
  <c r="DD45" i="1"/>
  <c r="CT45" i="1"/>
  <c r="CW49" i="1" s="1"/>
  <c r="CY49" i="1" s="1"/>
  <c r="DG44" i="1"/>
  <c r="DF44" i="1"/>
  <c r="DE44" i="1"/>
  <c r="DD44" i="1"/>
  <c r="DG43" i="1"/>
  <c r="DF43" i="1"/>
  <c r="DE43" i="1"/>
  <c r="DD43" i="1"/>
  <c r="CV43" i="1"/>
  <c r="CX43" i="1" s="1"/>
  <c r="DG42" i="1"/>
  <c r="DF42" i="1"/>
  <c r="DE42" i="1"/>
  <c r="DD42" i="1"/>
  <c r="CV42" i="1"/>
  <c r="CX42" i="1" s="1"/>
  <c r="AK42" i="1"/>
  <c r="AP38" i="1" s="1"/>
  <c r="DG41" i="1"/>
  <c r="DF41" i="1"/>
  <c r="DE41" i="1"/>
  <c r="DD41" i="1"/>
  <c r="CW41" i="1"/>
  <c r="CY41" i="1" s="1"/>
  <c r="CL41" i="1"/>
  <c r="CL42" i="1" s="1"/>
  <c r="CK41" i="1"/>
  <c r="CK42" i="1" s="1"/>
  <c r="CJ41" i="1"/>
  <c r="CJ42" i="1" s="1"/>
  <c r="CI41" i="1"/>
  <c r="CI42" i="1" s="1"/>
  <c r="CH41" i="1"/>
  <c r="CH42" i="1" s="1"/>
  <c r="DG40" i="1"/>
  <c r="DF40" i="1"/>
  <c r="DE40" i="1"/>
  <c r="DD40" i="1"/>
  <c r="CV40" i="1"/>
  <c r="CX40" i="1" s="1"/>
  <c r="CL40" i="1"/>
  <c r="CK40" i="1"/>
  <c r="CJ40" i="1"/>
  <c r="CI40" i="1"/>
  <c r="CH40" i="1"/>
  <c r="DG39" i="1"/>
  <c r="DF39" i="1"/>
  <c r="DE39" i="1"/>
  <c r="DD39" i="1"/>
  <c r="CW39" i="1"/>
  <c r="CY39" i="1" s="1"/>
  <c r="CT39" i="1"/>
  <c r="CV39" i="1" s="1"/>
  <c r="CX39" i="1" s="1"/>
  <c r="DG38" i="1"/>
  <c r="DF38" i="1"/>
  <c r="DE38" i="1"/>
  <c r="DD38" i="1"/>
  <c r="CW38" i="1"/>
  <c r="CY38" i="1" s="1"/>
  <c r="CV38" i="1"/>
  <c r="CX38" i="1" s="1"/>
  <c r="DG37" i="1"/>
  <c r="DF37" i="1"/>
  <c r="DE37" i="1"/>
  <c r="DD37" i="1"/>
  <c r="DG36" i="1"/>
  <c r="DF36" i="1"/>
  <c r="DE36" i="1"/>
  <c r="DD36" i="1"/>
  <c r="AK36" i="1"/>
  <c r="AP32" i="1" s="1"/>
  <c r="DG35" i="1"/>
  <c r="DF35" i="1"/>
  <c r="DE35" i="1"/>
  <c r="DD35" i="1"/>
  <c r="CL35" i="1"/>
  <c r="CL36" i="1" s="1"/>
  <c r="CK35" i="1"/>
  <c r="CK36" i="1" s="1"/>
  <c r="CJ35" i="1"/>
  <c r="CJ36" i="1" s="1"/>
  <c r="CI35" i="1"/>
  <c r="CI36" i="1" s="1"/>
  <c r="CH35" i="1"/>
  <c r="CH36" i="1" s="1"/>
  <c r="DG34" i="1"/>
  <c r="DF34" i="1"/>
  <c r="DE34" i="1"/>
  <c r="DD34" i="1"/>
  <c r="CL34" i="1"/>
  <c r="CK34" i="1"/>
  <c r="CJ34" i="1"/>
  <c r="CI34" i="1"/>
  <c r="CH34" i="1"/>
  <c r="DG33" i="1"/>
  <c r="DF33" i="1"/>
  <c r="DE33" i="1"/>
  <c r="DD33" i="1"/>
  <c r="CT33" i="1"/>
  <c r="CW37" i="1" s="1"/>
  <c r="CY37" i="1" s="1"/>
  <c r="DG32" i="1"/>
  <c r="DF32" i="1"/>
  <c r="DE32" i="1"/>
  <c r="DD32" i="1"/>
  <c r="DG31" i="1"/>
  <c r="DF31" i="1"/>
  <c r="DE31" i="1"/>
  <c r="DD31" i="1"/>
  <c r="DG30" i="1"/>
  <c r="DF30" i="1"/>
  <c r="DE30" i="1"/>
  <c r="DD30" i="1"/>
  <c r="CV30" i="1"/>
  <c r="CX30" i="1" s="1"/>
  <c r="AK30" i="1"/>
  <c r="AP26" i="1" s="1"/>
  <c r="DG29" i="1"/>
  <c r="DF29" i="1"/>
  <c r="DE29" i="1"/>
  <c r="DD29" i="1"/>
  <c r="CL29" i="1"/>
  <c r="CL30" i="1" s="1"/>
  <c r="CK29" i="1"/>
  <c r="CK30" i="1" s="1"/>
  <c r="CJ29" i="1"/>
  <c r="CJ30" i="1" s="1"/>
  <c r="CI29" i="1"/>
  <c r="CI30" i="1" s="1"/>
  <c r="CH29" i="1"/>
  <c r="CH30" i="1" s="1"/>
  <c r="DG28" i="1"/>
  <c r="DF28" i="1"/>
  <c r="DE28" i="1"/>
  <c r="DD28" i="1"/>
  <c r="CL28" i="1"/>
  <c r="CK28" i="1"/>
  <c r="CJ28" i="1"/>
  <c r="CI28" i="1"/>
  <c r="CH28" i="1"/>
  <c r="DG27" i="1"/>
  <c r="DF27" i="1"/>
  <c r="DE27" i="1"/>
  <c r="DD27" i="1"/>
  <c r="CT27" i="1"/>
  <c r="CW30" i="1" s="1"/>
  <c r="CY30" i="1" s="1"/>
  <c r="DG26" i="1"/>
  <c r="DF26" i="1"/>
  <c r="DE26" i="1"/>
  <c r="DD26" i="1"/>
  <c r="DG25" i="1"/>
  <c r="DF25" i="1"/>
  <c r="DE25" i="1"/>
  <c r="DD25" i="1"/>
  <c r="CW25" i="1"/>
  <c r="CY25" i="1" s="1"/>
  <c r="DG24" i="1"/>
  <c r="DF24" i="1"/>
  <c r="DE24" i="1"/>
  <c r="DD24" i="1"/>
  <c r="AK24" i="1"/>
  <c r="AP20" i="1" s="1"/>
  <c r="DG23" i="1"/>
  <c r="DF23" i="1"/>
  <c r="DE23" i="1"/>
  <c r="DD23" i="1"/>
  <c r="CL23" i="1"/>
  <c r="CL24" i="1" s="1"/>
  <c r="CK23" i="1"/>
  <c r="CK24" i="1" s="1"/>
  <c r="CJ23" i="1"/>
  <c r="CJ24" i="1" s="1"/>
  <c r="CI23" i="1"/>
  <c r="CI24" i="1" s="1"/>
  <c r="CH23" i="1"/>
  <c r="CH24" i="1" s="1"/>
  <c r="DG22" i="1"/>
  <c r="DF22" i="1"/>
  <c r="DE22" i="1"/>
  <c r="DD22" i="1"/>
  <c r="CL22" i="1"/>
  <c r="CK22" i="1"/>
  <c r="CJ22" i="1"/>
  <c r="CI22" i="1"/>
  <c r="CH22" i="1"/>
  <c r="DG21" i="1"/>
  <c r="DF21" i="1"/>
  <c r="DE21" i="1"/>
  <c r="DD21" i="1"/>
  <c r="CT21" i="1"/>
  <c r="CV25" i="1" s="1"/>
  <c r="CX25" i="1" s="1"/>
  <c r="DG20" i="1"/>
  <c r="DF20" i="1"/>
  <c r="DE20" i="1"/>
  <c r="DD20" i="1"/>
  <c r="DG19" i="1"/>
  <c r="DF19" i="1"/>
  <c r="DE19" i="1"/>
  <c r="DD19" i="1"/>
  <c r="CW19" i="1"/>
  <c r="CY19" i="1" s="1"/>
  <c r="DG18" i="1"/>
  <c r="DF18" i="1"/>
  <c r="DE18" i="1"/>
  <c r="DD18" i="1"/>
  <c r="CW18" i="1"/>
  <c r="CY18" i="1" s="1"/>
  <c r="CV18" i="1"/>
  <c r="CX18" i="1" s="1"/>
  <c r="AK18" i="1"/>
  <c r="DG17" i="1"/>
  <c r="DF17" i="1"/>
  <c r="DE17" i="1"/>
  <c r="DD17" i="1"/>
  <c r="CL17" i="1"/>
  <c r="CL18" i="1" s="1"/>
  <c r="CK17" i="1"/>
  <c r="CK18" i="1" s="1"/>
  <c r="CJ17" i="1"/>
  <c r="CJ18" i="1" s="1"/>
  <c r="CI17" i="1"/>
  <c r="CI18" i="1" s="1"/>
  <c r="CH17" i="1"/>
  <c r="CH18" i="1" s="1"/>
  <c r="DG16" i="1"/>
  <c r="DF16" i="1"/>
  <c r="DE16" i="1"/>
  <c r="DD16" i="1"/>
  <c r="CL16" i="1"/>
  <c r="CK16" i="1"/>
  <c r="CJ16" i="1"/>
  <c r="CI16" i="1"/>
  <c r="CH16" i="1"/>
  <c r="DG15" i="1"/>
  <c r="DF15" i="1"/>
  <c r="DE15" i="1"/>
  <c r="DD15" i="1"/>
  <c r="CV15" i="1"/>
  <c r="CX15" i="1" s="1"/>
  <c r="CT15" i="1"/>
  <c r="DG14" i="1"/>
  <c r="DF14" i="1"/>
  <c r="DE14" i="1"/>
  <c r="DD14" i="1"/>
  <c r="CW14" i="1"/>
  <c r="CY14" i="1" s="1"/>
  <c r="CV14" i="1"/>
  <c r="CX14" i="1" s="1"/>
  <c r="CP19" i="8" l="1"/>
  <c r="CP44" i="8"/>
  <c r="CR44" i="8"/>
  <c r="CR45" i="8" s="1"/>
  <c r="CP22" i="8"/>
  <c r="DD55" i="8"/>
  <c r="AK60" i="8" s="1"/>
  <c r="BS61" i="8" s="1"/>
  <c r="CR26" i="8"/>
  <c r="CR27" i="8" s="1"/>
  <c r="CQ34" i="8"/>
  <c r="DD51" i="8"/>
  <c r="AK56" i="8" s="1"/>
  <c r="BS57" i="8" s="1"/>
  <c r="CW20" i="2"/>
  <c r="CY20" i="2" s="1"/>
  <c r="CZ20" i="2" s="1"/>
  <c r="DD51" i="2"/>
  <c r="AK56" i="2" s="1"/>
  <c r="BS57" i="2" s="1"/>
  <c r="CZ41" i="8"/>
  <c r="CZ38" i="8"/>
  <c r="CZ46" i="8"/>
  <c r="DA32" i="8"/>
  <c r="CP19" i="2"/>
  <c r="DE54" i="2"/>
  <c r="AQ59" i="2" s="1"/>
  <c r="BY60" i="2" s="1"/>
  <c r="DF54" i="2"/>
  <c r="CP31" i="2"/>
  <c r="CR32" i="2"/>
  <c r="CR33" i="2" s="1"/>
  <c r="CP40" i="2"/>
  <c r="CP22" i="2"/>
  <c r="CQ26" i="2"/>
  <c r="CQ33" i="2"/>
  <c r="DF55" i="2"/>
  <c r="CR26" i="2"/>
  <c r="CR27" i="2" s="1"/>
  <c r="DE52" i="2"/>
  <c r="AQ57" i="2" s="1"/>
  <c r="BY58" i="2" s="1"/>
  <c r="CQ39" i="2"/>
  <c r="CQ41" i="2"/>
  <c r="DF52" i="2"/>
  <c r="AS57" i="2" s="1"/>
  <c r="CA58" i="2" s="1"/>
  <c r="CQ20" i="2"/>
  <c r="CQ22" i="2"/>
  <c r="CR20" i="2"/>
  <c r="CR21" i="2" s="1"/>
  <c r="DE51" i="2"/>
  <c r="AQ56" i="2" s="1"/>
  <c r="BY57" i="2" s="1"/>
  <c r="DG52" i="2"/>
  <c r="AU57" i="2" s="1"/>
  <c r="CC58" i="2" s="1"/>
  <c r="DF51" i="2"/>
  <c r="AS56" i="2" s="1"/>
  <c r="CA57" i="2" s="1"/>
  <c r="CQ29" i="2"/>
  <c r="DD50" i="2"/>
  <c r="AK55" i="2" s="1"/>
  <c r="DD53" i="2"/>
  <c r="AK58" i="2" s="1"/>
  <c r="BS59" i="2" s="1"/>
  <c r="DG54" i="2"/>
  <c r="AU59" i="2" s="1"/>
  <c r="CC60" i="2" s="1"/>
  <c r="DD55" i="2"/>
  <c r="AK60" i="2" s="1"/>
  <c r="BS61" i="2" s="1"/>
  <c r="DG51" i="2"/>
  <c r="DE50" i="2"/>
  <c r="AQ55" i="2" s="1"/>
  <c r="DE53" i="2"/>
  <c r="AQ58" i="2" s="1"/>
  <c r="BY59" i="2" s="1"/>
  <c r="AK50" i="2"/>
  <c r="AW55" i="2" s="1"/>
  <c r="BL53" i="2" s="1"/>
  <c r="DE55" i="2"/>
  <c r="AQ60" i="2" s="1"/>
  <c r="BY61" i="2" s="1"/>
  <c r="CR38" i="2"/>
  <c r="CR39" i="2" s="1"/>
  <c r="DD54" i="2"/>
  <c r="AK59" i="2" s="1"/>
  <c r="BS60" i="2" s="1"/>
  <c r="DF50" i="2"/>
  <c r="AS55" i="2" s="1"/>
  <c r="CA56" i="2" s="1"/>
  <c r="DD52" i="2"/>
  <c r="AK57" i="2" s="1"/>
  <c r="BS58" i="2" s="1"/>
  <c r="DF53" i="2"/>
  <c r="AS58" i="2" s="1"/>
  <c r="CA59" i="2" s="1"/>
  <c r="CR14" i="2"/>
  <c r="CR15" i="2" s="1"/>
  <c r="CQ21" i="2"/>
  <c r="CQ34" i="2"/>
  <c r="CZ45" i="8"/>
  <c r="CP48" i="8"/>
  <c r="CZ48" i="8"/>
  <c r="CL55" i="8"/>
  <c r="DA39" i="8" s="1"/>
  <c r="DF52" i="8"/>
  <c r="AS57" i="8" s="1"/>
  <c r="CA58" i="8" s="1"/>
  <c r="DF54" i="8"/>
  <c r="DD50" i="8"/>
  <c r="AK55" i="8" s="1"/>
  <c r="BS56" i="8" s="1"/>
  <c r="CZ33" i="8"/>
  <c r="CZ34" i="8"/>
  <c r="DE50" i="8"/>
  <c r="AQ55" i="8" s="1"/>
  <c r="BY56" i="8" s="1"/>
  <c r="DA14" i="8"/>
  <c r="CP49" i="8"/>
  <c r="DE53" i="8"/>
  <c r="AQ58" i="8" s="1"/>
  <c r="BY59" i="8" s="1"/>
  <c r="AK50" i="8"/>
  <c r="AW54" i="8" s="1"/>
  <c r="BL53" i="8" s="1"/>
  <c r="DE55" i="8"/>
  <c r="AQ60" i="8" s="1"/>
  <c r="BY61" i="8" s="1"/>
  <c r="CQ21" i="8"/>
  <c r="CZ24" i="8"/>
  <c r="CP31" i="8"/>
  <c r="CZ49" i="8"/>
  <c r="CR14" i="8"/>
  <c r="CR15" i="8" s="1"/>
  <c r="DF50" i="8"/>
  <c r="AS55" i="8" s="1"/>
  <c r="CQ29" i="8"/>
  <c r="CZ31" i="8"/>
  <c r="CZ37" i="8"/>
  <c r="DG50" i="8"/>
  <c r="DA44" i="8"/>
  <c r="AI44" i="8" s="1"/>
  <c r="AM44" i="8" s="1"/>
  <c r="DE52" i="8"/>
  <c r="AQ57" i="8" s="1"/>
  <c r="BY58" i="8" s="1"/>
  <c r="DG53" i="8"/>
  <c r="AU58" i="8" s="1"/>
  <c r="CC59" i="8" s="1"/>
  <c r="DA20" i="8"/>
  <c r="CV22" i="8" s="1"/>
  <c r="CX22" i="8" s="1"/>
  <c r="CZ25" i="8"/>
  <c r="CZ27" i="8"/>
  <c r="DA26" i="8"/>
  <c r="AI26" i="8" s="1"/>
  <c r="AM26" i="8" s="1"/>
  <c r="CP40" i="8"/>
  <c r="CR38" i="8"/>
  <c r="CR39" i="8" s="1"/>
  <c r="CL51" i="8"/>
  <c r="DA15" i="8" s="1"/>
  <c r="CW15" i="8" s="1"/>
  <c r="CY15" i="8" s="1"/>
  <c r="CL54" i="8"/>
  <c r="DA33" i="8" s="1"/>
  <c r="CL56" i="8"/>
  <c r="DA45" i="8" s="1"/>
  <c r="AI46" i="8" s="1"/>
  <c r="AM46" i="8" s="1"/>
  <c r="CZ28" i="8"/>
  <c r="CZ39" i="8"/>
  <c r="DE51" i="8"/>
  <c r="AQ56" i="8" s="1"/>
  <c r="BY57" i="8" s="1"/>
  <c r="DF55" i="8"/>
  <c r="CP20" i="8"/>
  <c r="CQ22" i="8"/>
  <c r="CR20" i="8"/>
  <c r="CR21" i="8" s="1"/>
  <c r="CP29" i="8"/>
  <c r="CQ30" i="8"/>
  <c r="CP32" i="8"/>
  <c r="CZ36" i="8"/>
  <c r="DA38" i="8"/>
  <c r="CL53" i="8"/>
  <c r="DA27" i="8" s="1"/>
  <c r="AI28" i="8" s="1"/>
  <c r="AM28" i="8" s="1"/>
  <c r="CZ35" i="8"/>
  <c r="CQ20" i="8"/>
  <c r="CQ26" i="8"/>
  <c r="CZ32" i="8"/>
  <c r="CR32" i="8"/>
  <c r="CR33" i="8" s="1"/>
  <c r="CZ47" i="8"/>
  <c r="CZ40" i="8"/>
  <c r="DD53" i="8"/>
  <c r="AK58" i="8" s="1"/>
  <c r="BS59" i="8" s="1"/>
  <c r="CP36" i="8"/>
  <c r="CQ39" i="8"/>
  <c r="CP39" i="8"/>
  <c r="CQ49" i="8"/>
  <c r="CL52" i="8"/>
  <c r="DA21" i="8" s="1"/>
  <c r="CW22" i="8" s="1"/>
  <c r="CY22" i="8" s="1"/>
  <c r="DD52" i="8"/>
  <c r="AK57" i="8" s="1"/>
  <c r="BS58" i="8" s="1"/>
  <c r="DF53" i="8"/>
  <c r="AS58" i="8" s="1"/>
  <c r="CA59" i="8" s="1"/>
  <c r="DG54" i="8"/>
  <c r="AU59" i="8" s="1"/>
  <c r="CC60" i="8" s="1"/>
  <c r="DG52" i="8"/>
  <c r="AU57" i="8" s="1"/>
  <c r="DF51" i="8"/>
  <c r="AS56" i="8" s="1"/>
  <c r="CA57" i="8" s="1"/>
  <c r="DG55" i="8"/>
  <c r="DG51" i="8"/>
  <c r="DD54" i="8"/>
  <c r="AK59" i="8" s="1"/>
  <c r="BS60" i="8" s="1"/>
  <c r="DE54" i="8"/>
  <c r="AQ59" i="8" s="1"/>
  <c r="BY60" i="8" s="1"/>
  <c r="AP14" i="8"/>
  <c r="AP50" i="8" s="1"/>
  <c r="AW58" i="8" s="1"/>
  <c r="BN53" i="8" s="1"/>
  <c r="CZ19" i="8"/>
  <c r="CZ43" i="8"/>
  <c r="CA56" i="8"/>
  <c r="AI20" i="8"/>
  <c r="AM20" i="8" s="1"/>
  <c r="CZ20" i="8"/>
  <c r="CL57" i="8"/>
  <c r="CZ18" i="8"/>
  <c r="CZ23" i="8"/>
  <c r="CZ29" i="8"/>
  <c r="CZ30" i="8"/>
  <c r="CZ42" i="8"/>
  <c r="CZ44" i="8"/>
  <c r="CZ26" i="8"/>
  <c r="CQ19" i="8"/>
  <c r="CQ27" i="8"/>
  <c r="CP37" i="8"/>
  <c r="CQ40" i="8"/>
  <c r="CP45" i="8"/>
  <c r="CQ47" i="8"/>
  <c r="CQ18" i="8"/>
  <c r="CP15" i="8"/>
  <c r="CQ17" i="8"/>
  <c r="CP28" i="8"/>
  <c r="CQ32" i="8"/>
  <c r="CP35" i="8"/>
  <c r="CQ36" i="8"/>
  <c r="CQ37" i="8"/>
  <c r="CQ45" i="8"/>
  <c r="CQ31" i="8"/>
  <c r="CQ15" i="8"/>
  <c r="CV17" i="8"/>
  <c r="CX17" i="8" s="1"/>
  <c r="CP24" i="8"/>
  <c r="CP25" i="8"/>
  <c r="CQ28" i="8"/>
  <c r="CP33" i="8"/>
  <c r="CQ35" i="8"/>
  <c r="CP46" i="8"/>
  <c r="CP17" i="8"/>
  <c r="CP16" i="8"/>
  <c r="CP23" i="8"/>
  <c r="CQ24" i="8"/>
  <c r="CQ25" i="8"/>
  <c r="CQ33" i="8"/>
  <c r="CP38" i="8"/>
  <c r="CP42" i="8"/>
  <c r="CP43" i="8"/>
  <c r="CQ46" i="8"/>
  <c r="CQ16" i="8"/>
  <c r="CP21" i="8"/>
  <c r="CQ23" i="8"/>
  <c r="CP34" i="8"/>
  <c r="CQ38" i="8"/>
  <c r="CP41" i="8"/>
  <c r="CQ42" i="8"/>
  <c r="CQ43" i="8"/>
  <c r="CQ14" i="8"/>
  <c r="CP26" i="8"/>
  <c r="CP30" i="8"/>
  <c r="CP14" i="8"/>
  <c r="CP18" i="8"/>
  <c r="CP27" i="8"/>
  <c r="CQ44" i="8"/>
  <c r="CP47" i="8"/>
  <c r="CQ48" i="8"/>
  <c r="CZ49" i="2"/>
  <c r="CL56" i="2"/>
  <c r="DA45" i="2" s="1"/>
  <c r="AI46" i="2" s="1"/>
  <c r="AM46" i="2" s="1"/>
  <c r="CZ41" i="2"/>
  <c r="CZ38" i="2"/>
  <c r="CZ48" i="2"/>
  <c r="DA32" i="2"/>
  <c r="AI32" i="2" s="1"/>
  <c r="AM32" i="2" s="1"/>
  <c r="CZ43" i="2"/>
  <c r="CZ40" i="2"/>
  <c r="CZ18" i="2"/>
  <c r="DA44" i="2"/>
  <c r="AI44" i="2" s="1"/>
  <c r="AM44" i="2" s="1"/>
  <c r="CL51" i="2"/>
  <c r="DA15" i="2" s="1"/>
  <c r="CW14" i="2" s="1"/>
  <c r="CY14" i="2" s="1"/>
  <c r="CZ46" i="2"/>
  <c r="CZ45" i="2"/>
  <c r="CZ25" i="2"/>
  <c r="DA14" i="2"/>
  <c r="CZ26" i="2"/>
  <c r="CZ21" i="2"/>
  <c r="DA20" i="2"/>
  <c r="AI20" i="2" s="1"/>
  <c r="AM20" i="2" s="1"/>
  <c r="CL54" i="2"/>
  <c r="DA33" i="2" s="1"/>
  <c r="AI34" i="2" s="1"/>
  <c r="AM34" i="2" s="1"/>
  <c r="CZ37" i="2"/>
  <c r="CZ27" i="2"/>
  <c r="DA26" i="2"/>
  <c r="AI26" i="2" s="1"/>
  <c r="AM26" i="2" s="1"/>
  <c r="CZ35" i="2"/>
  <c r="CZ36" i="2"/>
  <c r="CZ39" i="2"/>
  <c r="CL55" i="2"/>
  <c r="DA39" i="2" s="1"/>
  <c r="CZ24" i="2"/>
  <c r="CZ28" i="2"/>
  <c r="CL52" i="2"/>
  <c r="DA21" i="2" s="1"/>
  <c r="CW22" i="2" s="1"/>
  <c r="CY22" i="2" s="1"/>
  <c r="CZ29" i="2"/>
  <c r="CZ32" i="2"/>
  <c r="DA38" i="2"/>
  <c r="CL53" i="2"/>
  <c r="DA27" i="2" s="1"/>
  <c r="AI28" i="2" s="1"/>
  <c r="AM28" i="2" s="1"/>
  <c r="CZ42" i="2"/>
  <c r="CZ31" i="2"/>
  <c r="CL57" i="2"/>
  <c r="CZ19" i="2"/>
  <c r="CZ44" i="2"/>
  <c r="CZ47" i="2"/>
  <c r="CZ33" i="2"/>
  <c r="CZ34" i="2"/>
  <c r="AP50" i="2"/>
  <c r="AW59" i="2" s="1"/>
  <c r="BN53" i="2" s="1"/>
  <c r="CZ23" i="2"/>
  <c r="CZ30" i="2"/>
  <c r="CP17" i="2"/>
  <c r="CQ18" i="2"/>
  <c r="CQ19" i="2"/>
  <c r="CQ27" i="2"/>
  <c r="CP36" i="2"/>
  <c r="CP37" i="2"/>
  <c r="CQ40" i="2"/>
  <c r="CP45" i="2"/>
  <c r="CQ47" i="2"/>
  <c r="CQ14" i="2"/>
  <c r="CP15" i="2"/>
  <c r="CQ17" i="2"/>
  <c r="CP28" i="2"/>
  <c r="CQ32" i="2"/>
  <c r="CP35" i="2"/>
  <c r="CQ36" i="2"/>
  <c r="CQ37" i="2"/>
  <c r="CQ45" i="2"/>
  <c r="CQ15" i="2"/>
  <c r="CP20" i="2"/>
  <c r="CP24" i="2"/>
  <c r="CP25" i="2"/>
  <c r="CQ28" i="2"/>
  <c r="CP33" i="2"/>
  <c r="CQ35" i="2"/>
  <c r="CP46" i="2"/>
  <c r="CP23" i="2"/>
  <c r="CQ24" i="2"/>
  <c r="CQ25" i="2"/>
  <c r="CP42" i="2"/>
  <c r="CP43" i="2"/>
  <c r="CQ46" i="2"/>
  <c r="CP16" i="2"/>
  <c r="CQ16" i="2"/>
  <c r="CP21" i="2"/>
  <c r="CQ23" i="2"/>
  <c r="CP34" i="2"/>
  <c r="CQ38" i="2"/>
  <c r="CP41" i="2"/>
  <c r="CQ42" i="2"/>
  <c r="CQ43" i="2"/>
  <c r="CP26" i="2"/>
  <c r="CP30" i="2"/>
  <c r="CP29" i="2"/>
  <c r="CQ30" i="2"/>
  <c r="CQ31" i="2"/>
  <c r="CP48" i="2"/>
  <c r="CP49" i="2"/>
  <c r="CP18" i="2"/>
  <c r="CP27" i="2"/>
  <c r="CP47" i="2"/>
  <c r="CQ48" i="2"/>
  <c r="CW40" i="1"/>
  <c r="CY40" i="1" s="1"/>
  <c r="CZ40" i="1" s="1"/>
  <c r="CW43" i="1"/>
  <c r="CY43" i="1" s="1"/>
  <c r="CZ43" i="1" s="1"/>
  <c r="CV41" i="1"/>
  <c r="CX41" i="1" s="1"/>
  <c r="CZ41" i="1" s="1"/>
  <c r="CW42" i="1"/>
  <c r="CY42" i="1" s="1"/>
  <c r="CZ42" i="1" s="1"/>
  <c r="CW29" i="1"/>
  <c r="CY29" i="1" s="1"/>
  <c r="CV27" i="1"/>
  <c r="CX27" i="1" s="1"/>
  <c r="CW26" i="1"/>
  <c r="CY26" i="1" s="1"/>
  <c r="CW27" i="1"/>
  <c r="CY27" i="1" s="1"/>
  <c r="CV28" i="1"/>
  <c r="CX28" i="1" s="1"/>
  <c r="CV31" i="1"/>
  <c r="CX31" i="1" s="1"/>
  <c r="CV26" i="1"/>
  <c r="CX26" i="1" s="1"/>
  <c r="CW28" i="1"/>
  <c r="CY28" i="1" s="1"/>
  <c r="CW31" i="1"/>
  <c r="CY31" i="1" s="1"/>
  <c r="CV29" i="1"/>
  <c r="CX29" i="1" s="1"/>
  <c r="CW48" i="1"/>
  <c r="CY48" i="1" s="1"/>
  <c r="CZ48" i="1" s="1"/>
  <c r="CW47" i="1"/>
  <c r="CY47" i="1" s="1"/>
  <c r="CZ47" i="1" s="1"/>
  <c r="CV45" i="1"/>
  <c r="CX45" i="1" s="1"/>
  <c r="CV44" i="1"/>
  <c r="CX44" i="1" s="1"/>
  <c r="CW45" i="1"/>
  <c r="CY45" i="1" s="1"/>
  <c r="CW44" i="1"/>
  <c r="CY44" i="1" s="1"/>
  <c r="CV46" i="1"/>
  <c r="CX46" i="1" s="1"/>
  <c r="CV49" i="1"/>
  <c r="CX49" i="1" s="1"/>
  <c r="CZ49" i="1" s="1"/>
  <c r="CW46" i="1"/>
  <c r="CY46" i="1" s="1"/>
  <c r="CV36" i="1"/>
  <c r="CX36" i="1" s="1"/>
  <c r="CV35" i="1"/>
  <c r="CX35" i="1" s="1"/>
  <c r="CW36" i="1"/>
  <c r="CY36" i="1" s="1"/>
  <c r="CV33" i="1"/>
  <c r="CX33" i="1" s="1"/>
  <c r="CV32" i="1"/>
  <c r="CX32" i="1" s="1"/>
  <c r="CW33" i="1"/>
  <c r="CY33" i="1" s="1"/>
  <c r="CW35" i="1"/>
  <c r="CY35" i="1" s="1"/>
  <c r="CW32" i="1"/>
  <c r="CY32" i="1" s="1"/>
  <c r="CV34" i="1"/>
  <c r="CX34" i="1" s="1"/>
  <c r="CV37" i="1"/>
  <c r="CX37" i="1" s="1"/>
  <c r="CZ37" i="1" s="1"/>
  <c r="CW34" i="1"/>
  <c r="CY34" i="1" s="1"/>
  <c r="CV24" i="1"/>
  <c r="CX24" i="1" s="1"/>
  <c r="CV23" i="1"/>
  <c r="CX23" i="1" s="1"/>
  <c r="CW24" i="1"/>
  <c r="CY24" i="1" s="1"/>
  <c r="CW23" i="1"/>
  <c r="CY23" i="1" s="1"/>
  <c r="CV21" i="1"/>
  <c r="CX21" i="1" s="1"/>
  <c r="CW21" i="1"/>
  <c r="CY21" i="1" s="1"/>
  <c r="CV20" i="1"/>
  <c r="CX20" i="1" s="1"/>
  <c r="CW20" i="1"/>
  <c r="CY20" i="1" s="1"/>
  <c r="CW15" i="1"/>
  <c r="CY15" i="1" s="1"/>
  <c r="CZ15" i="1" s="1"/>
  <c r="CV19" i="1"/>
  <c r="CX19" i="1" s="1"/>
  <c r="CZ19" i="1" s="1"/>
  <c r="CL55" i="1"/>
  <c r="DA39" i="1" s="1"/>
  <c r="CL54" i="1"/>
  <c r="DA33" i="1" s="1"/>
  <c r="DA14" i="1"/>
  <c r="DA32" i="1"/>
  <c r="AK50" i="1"/>
  <c r="AW55" i="1" s="1"/>
  <c r="BL53" i="1" s="1"/>
  <c r="DA26" i="1"/>
  <c r="DA20" i="1"/>
  <c r="CV22" i="1" s="1"/>
  <c r="CX22" i="1" s="1"/>
  <c r="CL52" i="1"/>
  <c r="DA21" i="1" s="1"/>
  <c r="CW22" i="1" s="1"/>
  <c r="CY22" i="1" s="1"/>
  <c r="AP14" i="1"/>
  <c r="AP50" i="1" s="1"/>
  <c r="AW59" i="1" s="1"/>
  <c r="BN53" i="1" s="1"/>
  <c r="CR44" i="1"/>
  <c r="CR45" i="1" s="1"/>
  <c r="DA44" i="1"/>
  <c r="CL53" i="1"/>
  <c r="DA27" i="1" s="1"/>
  <c r="DA38" i="1"/>
  <c r="CL51" i="1"/>
  <c r="DA15" i="1" s="1"/>
  <c r="CW16" i="1" s="1"/>
  <c r="CY16" i="1" s="1"/>
  <c r="CR14" i="1"/>
  <c r="CR15" i="1" s="1"/>
  <c r="CR32" i="1"/>
  <c r="CR33" i="1" s="1"/>
  <c r="DG54" i="1"/>
  <c r="AU59" i="1" s="1"/>
  <c r="CC60" i="1" s="1"/>
  <c r="DD50" i="1"/>
  <c r="AK55" i="1" s="1"/>
  <c r="BS56" i="1" s="1"/>
  <c r="CZ14" i="1"/>
  <c r="DE53" i="1"/>
  <c r="AQ58" i="1" s="1"/>
  <c r="BY59" i="1" s="1"/>
  <c r="CP40" i="1"/>
  <c r="CL56" i="1"/>
  <c r="DA45" i="1" s="1"/>
  <c r="CP29" i="1"/>
  <c r="CP45" i="1"/>
  <c r="CQ16" i="1"/>
  <c r="DD53" i="1"/>
  <c r="AK58" i="1" s="1"/>
  <c r="BS59" i="1" s="1"/>
  <c r="DF54" i="1"/>
  <c r="CQ22" i="1"/>
  <c r="CR20" i="1"/>
  <c r="CR21" i="1" s="1"/>
  <c r="DG51" i="1"/>
  <c r="DF53" i="1"/>
  <c r="AS58" i="1" s="1"/>
  <c r="CA59" i="1" s="1"/>
  <c r="DE55" i="1"/>
  <c r="AQ60" i="1" s="1"/>
  <c r="BY61" i="1" s="1"/>
  <c r="CZ30" i="1"/>
  <c r="CP38" i="1"/>
  <c r="CZ39" i="1"/>
  <c r="CQ46" i="1"/>
  <c r="CQ29" i="1"/>
  <c r="CZ38" i="1"/>
  <c r="DF55" i="1"/>
  <c r="DG55" i="1"/>
  <c r="CQ27" i="1"/>
  <c r="CQ31" i="1"/>
  <c r="DG50" i="1"/>
  <c r="CQ41" i="1"/>
  <c r="CP49" i="1"/>
  <c r="CP22" i="1"/>
  <c r="CZ25" i="1"/>
  <c r="CQ34" i="1"/>
  <c r="CQ39" i="1"/>
  <c r="CQ44" i="1"/>
  <c r="DE54" i="1"/>
  <c r="AQ59" i="1" s="1"/>
  <c r="BY60" i="1" s="1"/>
  <c r="CQ26" i="1"/>
  <c r="CR26" i="1"/>
  <c r="CR27" i="1" s="1"/>
  <c r="CP32" i="1"/>
  <c r="CP47" i="1"/>
  <c r="CZ18" i="1"/>
  <c r="CP14" i="1"/>
  <c r="CP18" i="1"/>
  <c r="CP19" i="1"/>
  <c r="CQ14" i="1"/>
  <c r="CP17" i="1"/>
  <c r="CQ18" i="1"/>
  <c r="CQ19" i="1"/>
  <c r="CP36" i="1"/>
  <c r="CP37" i="1"/>
  <c r="DE50" i="1"/>
  <c r="AQ55" i="1" s="1"/>
  <c r="CP15" i="1"/>
  <c r="CQ17" i="1"/>
  <c r="CP28" i="1"/>
  <c r="CQ32" i="1"/>
  <c r="CP35" i="1"/>
  <c r="CQ37" i="1"/>
  <c r="CP24" i="1"/>
  <c r="CP25" i="1"/>
  <c r="CQ28" i="1"/>
  <c r="CP33" i="1"/>
  <c r="CQ35" i="1"/>
  <c r="CP23" i="1"/>
  <c r="CQ24" i="1"/>
  <c r="CQ25" i="1"/>
  <c r="CQ33" i="1"/>
  <c r="CQ40" i="1"/>
  <c r="CP43" i="1"/>
  <c r="CP46" i="1"/>
  <c r="CQ45" i="1"/>
  <c r="CQ49" i="1"/>
  <c r="CQ48" i="1"/>
  <c r="CP44" i="1"/>
  <c r="CQ47" i="1"/>
  <c r="CQ36" i="1"/>
  <c r="DF50" i="1"/>
  <c r="AS55" i="1" s="1"/>
  <c r="CQ15" i="1"/>
  <c r="DD52" i="1"/>
  <c r="AK57" i="1" s="1"/>
  <c r="BS58" i="1" s="1"/>
  <c r="DG53" i="1"/>
  <c r="AU58" i="1" s="1"/>
  <c r="CC59" i="1" s="1"/>
  <c r="CP16" i="1"/>
  <c r="DE52" i="1"/>
  <c r="AQ57" i="1" s="1"/>
  <c r="BY58" i="1" s="1"/>
  <c r="CQ20" i="1"/>
  <c r="DE51" i="1"/>
  <c r="AQ56" i="1" s="1"/>
  <c r="BY57" i="1" s="1"/>
  <c r="DF52" i="1"/>
  <c r="AS57" i="1" s="1"/>
  <c r="CA58" i="1" s="1"/>
  <c r="CP21" i="1"/>
  <c r="CQ23" i="1"/>
  <c r="CP34" i="1"/>
  <c r="CQ38" i="1"/>
  <c r="CP20" i="1"/>
  <c r="DD51" i="1"/>
  <c r="AK56" i="1" s="1"/>
  <c r="BS57" i="1" s="1"/>
  <c r="DF51" i="1"/>
  <c r="AS56" i="1" s="1"/>
  <c r="CA57" i="1" s="1"/>
  <c r="DG52" i="1"/>
  <c r="AU57" i="1" s="1"/>
  <c r="CQ21" i="1"/>
  <c r="CP26" i="1"/>
  <c r="CP30" i="1"/>
  <c r="CP31" i="1"/>
  <c r="CP42" i="1"/>
  <c r="DD54" i="1"/>
  <c r="AK59" i="1" s="1"/>
  <c r="BS60" i="1" s="1"/>
  <c r="DD55" i="1"/>
  <c r="AK60" i="1" s="1"/>
  <c r="BS61" i="1" s="1"/>
  <c r="CQ30" i="1"/>
  <c r="CL57" i="1"/>
  <c r="CP27" i="1"/>
  <c r="CR38" i="1"/>
  <c r="CR39" i="1" s="1"/>
  <c r="CP41" i="1"/>
  <c r="CQ42" i="1"/>
  <c r="CQ43" i="1"/>
  <c r="CP39" i="1"/>
  <c r="CP48" i="1"/>
  <c r="CW21" i="8" l="1"/>
  <c r="CY21" i="8" s="1"/>
  <c r="AU61" i="8"/>
  <c r="CC62" i="8" s="1"/>
  <c r="AI14" i="8"/>
  <c r="AM14" i="8" s="1"/>
  <c r="CC58" i="8"/>
  <c r="AI14" i="2"/>
  <c r="AM14" i="2" s="1"/>
  <c r="CV15" i="2"/>
  <c r="CX15" i="2" s="1"/>
  <c r="CV14" i="2"/>
  <c r="CX14" i="2" s="1"/>
  <c r="CZ14" i="2" s="1"/>
  <c r="CW17" i="2"/>
  <c r="CY17" i="2" s="1"/>
  <c r="CW15" i="2"/>
  <c r="CY15" i="2" s="1"/>
  <c r="CV21" i="8"/>
  <c r="CX21" i="8" s="1"/>
  <c r="CZ21" i="8" s="1"/>
  <c r="CV15" i="8"/>
  <c r="CX15" i="8" s="1"/>
  <c r="CZ15" i="8" s="1"/>
  <c r="CW16" i="8"/>
  <c r="CY16" i="8" s="1"/>
  <c r="CW14" i="8"/>
  <c r="CY14" i="8" s="1"/>
  <c r="CV16" i="8"/>
  <c r="CX16" i="8" s="1"/>
  <c r="CV14" i="8"/>
  <c r="CX14" i="8" s="1"/>
  <c r="CW17" i="8"/>
  <c r="CY17" i="8" s="1"/>
  <c r="CZ17" i="8" s="1"/>
  <c r="CZ53" i="8" s="1"/>
  <c r="AB58" i="8" s="1"/>
  <c r="BJ59" i="8" s="1"/>
  <c r="AI40" i="8"/>
  <c r="AM40" i="8" s="1"/>
  <c r="AM48" i="8"/>
  <c r="AI34" i="8"/>
  <c r="AM34" i="8" s="1"/>
  <c r="AI38" i="2"/>
  <c r="AM38" i="2" s="1"/>
  <c r="AK61" i="2"/>
  <c r="AQ61" i="2"/>
  <c r="BY62" i="2" s="1"/>
  <c r="BS56" i="2"/>
  <c r="BS62" i="2" s="1"/>
  <c r="AU61" i="2"/>
  <c r="CC62" i="2" s="1"/>
  <c r="AI40" i="2"/>
  <c r="AM40" i="2" s="1"/>
  <c r="CP55" i="2"/>
  <c r="CP50" i="2"/>
  <c r="CR50" i="2" s="1"/>
  <c r="AE55" i="2" s="1"/>
  <c r="AS61" i="2"/>
  <c r="CA62" i="2" s="1"/>
  <c r="CQ51" i="2"/>
  <c r="BY56" i="2"/>
  <c r="AM30" i="8"/>
  <c r="CZ22" i="8"/>
  <c r="AI38" i="8"/>
  <c r="AM38" i="8" s="1"/>
  <c r="AK61" i="8"/>
  <c r="CQ52" i="8"/>
  <c r="CP55" i="8"/>
  <c r="CZ55" i="8"/>
  <c r="AB60" i="8" s="1"/>
  <c r="BJ61" i="8" s="1"/>
  <c r="AI16" i="8"/>
  <c r="AM16" i="8" s="1"/>
  <c r="AM18" i="8" s="1"/>
  <c r="AI22" i="8"/>
  <c r="AM22" i="8" s="1"/>
  <c r="AM24" i="8" s="1"/>
  <c r="AI32" i="8"/>
  <c r="AM32" i="8" s="1"/>
  <c r="AQ61" i="8"/>
  <c r="BY62" i="8" s="1"/>
  <c r="AS61" i="8"/>
  <c r="CA62" i="8" s="1"/>
  <c r="BS62" i="8"/>
  <c r="CQ50" i="8"/>
  <c r="CP52" i="8"/>
  <c r="CR52" i="8" s="1"/>
  <c r="AE57" i="8" s="1"/>
  <c r="BM58" i="8" s="1"/>
  <c r="CQ53" i="8"/>
  <c r="CQ55" i="8"/>
  <c r="CQ51" i="8"/>
  <c r="CP54" i="8"/>
  <c r="CP51" i="8"/>
  <c r="CP53" i="8"/>
  <c r="CP50" i="8"/>
  <c r="CQ54" i="8"/>
  <c r="CZ54" i="8"/>
  <c r="AB59" i="8" s="1"/>
  <c r="CW16" i="2"/>
  <c r="CY16" i="2" s="1"/>
  <c r="AI16" i="2"/>
  <c r="AM16" i="2" s="1"/>
  <c r="AM18" i="2" s="1"/>
  <c r="AM36" i="2"/>
  <c r="CV16" i="2"/>
  <c r="CX16" i="2" s="1"/>
  <c r="CV17" i="2"/>
  <c r="CX17" i="2" s="1"/>
  <c r="AM48" i="2"/>
  <c r="CZ54" i="2"/>
  <c r="AB59" i="2" s="1"/>
  <c r="BJ60" i="2" s="1"/>
  <c r="CV22" i="2"/>
  <c r="CX22" i="2" s="1"/>
  <c r="CZ22" i="2" s="1"/>
  <c r="AM30" i="2"/>
  <c r="CZ50" i="2"/>
  <c r="AB55" i="2" s="1"/>
  <c r="BJ56" i="2" s="1"/>
  <c r="AI22" i="2"/>
  <c r="AM22" i="2" s="1"/>
  <c r="AM24" i="2" s="1"/>
  <c r="AI40" i="1"/>
  <c r="AM40" i="1" s="1"/>
  <c r="CQ53" i="2"/>
  <c r="CP51" i="2"/>
  <c r="CR51" i="2" s="1"/>
  <c r="AE56" i="2" s="1"/>
  <c r="BM57" i="2" s="1"/>
  <c r="CQ55" i="2"/>
  <c r="CQ52" i="2"/>
  <c r="CQ50" i="2"/>
  <c r="CQ54" i="2"/>
  <c r="CP54" i="2"/>
  <c r="CP52" i="2"/>
  <c r="CP53" i="2"/>
  <c r="CR53" i="2" s="1"/>
  <c r="AE58" i="2" s="1"/>
  <c r="BM59" i="2" s="1"/>
  <c r="CZ55" i="2"/>
  <c r="AB60" i="2" s="1"/>
  <c r="CW17" i="1"/>
  <c r="CY17" i="1" s="1"/>
  <c r="CV16" i="1"/>
  <c r="CX16" i="1" s="1"/>
  <c r="CZ16" i="1" s="1"/>
  <c r="CV17" i="1"/>
  <c r="CX17" i="1" s="1"/>
  <c r="CZ22" i="1"/>
  <c r="CZ29" i="1"/>
  <c r="CZ24" i="1"/>
  <c r="CZ33" i="1"/>
  <c r="CZ44" i="1"/>
  <c r="CZ31" i="1"/>
  <c r="CZ55" i="1" s="1"/>
  <c r="AB60" i="1" s="1"/>
  <c r="BJ61" i="1" s="1"/>
  <c r="CZ21" i="1"/>
  <c r="CZ45" i="1"/>
  <c r="CZ46" i="1"/>
  <c r="CZ26" i="1"/>
  <c r="AI34" i="1"/>
  <c r="AM34" i="1" s="1"/>
  <c r="CZ23" i="1"/>
  <c r="CZ35" i="1"/>
  <c r="CZ34" i="1"/>
  <c r="CZ27" i="1"/>
  <c r="CZ28" i="1"/>
  <c r="CZ36" i="1"/>
  <c r="CZ32" i="1"/>
  <c r="CZ20" i="1"/>
  <c r="AI14" i="1"/>
  <c r="AM14" i="1" s="1"/>
  <c r="AI28" i="1"/>
  <c r="AM28" i="1" s="1"/>
  <c r="AI16" i="1"/>
  <c r="AM16" i="1" s="1"/>
  <c r="AI22" i="1"/>
  <c r="AM22" i="1" s="1"/>
  <c r="AI46" i="1"/>
  <c r="AM46" i="1" s="1"/>
  <c r="AI44" i="1"/>
  <c r="AM44" i="1" s="1"/>
  <c r="AI32" i="1"/>
  <c r="AM32" i="1" s="1"/>
  <c r="AI20" i="1"/>
  <c r="AM20" i="1" s="1"/>
  <c r="AI26" i="1"/>
  <c r="AM26" i="1" s="1"/>
  <c r="CQ52" i="1"/>
  <c r="CP53" i="1"/>
  <c r="CP52" i="1"/>
  <c r="CQ53" i="1"/>
  <c r="CP51" i="1"/>
  <c r="AK61" i="1"/>
  <c r="BY56" i="1"/>
  <c r="AQ61" i="1"/>
  <c r="BY62" i="1" s="1"/>
  <c r="BS62" i="1"/>
  <c r="CQ50" i="1"/>
  <c r="CP55" i="1"/>
  <c r="AU61" i="1"/>
  <c r="CC62" i="1" s="1"/>
  <c r="CC58" i="1"/>
  <c r="CQ51" i="1"/>
  <c r="CP54" i="1"/>
  <c r="CA56" i="1"/>
  <c r="AS61" i="1"/>
  <c r="CA62" i="1" s="1"/>
  <c r="CQ55" i="1"/>
  <c r="CP50" i="1"/>
  <c r="AI38" i="1"/>
  <c r="AM38" i="1" s="1"/>
  <c r="CQ54" i="1"/>
  <c r="CR53" i="8" l="1"/>
  <c r="AE58" i="8" s="1"/>
  <c r="BM59" i="8" s="1"/>
  <c r="CR51" i="8"/>
  <c r="AE56" i="8" s="1"/>
  <c r="CZ15" i="2"/>
  <c r="CZ51" i="2" s="1"/>
  <c r="AB56" i="2" s="1"/>
  <c r="AH56" i="2" s="1"/>
  <c r="CZ17" i="2"/>
  <c r="CZ53" i="2" s="1"/>
  <c r="AB58" i="2" s="1"/>
  <c r="BJ59" i="2" s="1"/>
  <c r="CZ51" i="8"/>
  <c r="AB56" i="8" s="1"/>
  <c r="BJ57" i="8" s="1"/>
  <c r="CZ16" i="8"/>
  <c r="CZ52" i="8" s="1"/>
  <c r="AB57" i="8" s="1"/>
  <c r="CZ14" i="8"/>
  <c r="CZ50" i="8" s="1"/>
  <c r="AB55" i="8" s="1"/>
  <c r="BJ56" i="8" s="1"/>
  <c r="AM42" i="8"/>
  <c r="AM36" i="8"/>
  <c r="AM42" i="2"/>
  <c r="AM50" i="2" s="1"/>
  <c r="CR54" i="2"/>
  <c r="AE59" i="2" s="1"/>
  <c r="BM60" i="2" s="1"/>
  <c r="CR52" i="2"/>
  <c r="AE57" i="2" s="1"/>
  <c r="BM58" i="2" s="1"/>
  <c r="CR55" i="2"/>
  <c r="AE60" i="2" s="1"/>
  <c r="BM61" i="2" s="1"/>
  <c r="CR55" i="8"/>
  <c r="AE60" i="8" s="1"/>
  <c r="BM61" i="8" s="1"/>
  <c r="BJ60" i="8"/>
  <c r="CR50" i="8"/>
  <c r="AE55" i="8" s="1"/>
  <c r="BM57" i="8"/>
  <c r="CR54" i="8"/>
  <c r="AE59" i="8" s="1"/>
  <c r="BM60" i="8" s="1"/>
  <c r="CZ16" i="2"/>
  <c r="CZ52" i="2" s="1"/>
  <c r="AB57" i="2" s="1"/>
  <c r="BJ58" i="2" s="1"/>
  <c r="AM42" i="1"/>
  <c r="CZ17" i="1"/>
  <c r="CZ53" i="1" s="1"/>
  <c r="AB58" i="1" s="1"/>
  <c r="BJ59" i="1" s="1"/>
  <c r="BM56" i="2"/>
  <c r="AH60" i="2"/>
  <c r="BJ61" i="2"/>
  <c r="AH55" i="2"/>
  <c r="CZ54" i="1"/>
  <c r="AB59" i="1" s="1"/>
  <c r="BJ60" i="1" s="1"/>
  <c r="CR52" i="1"/>
  <c r="AE57" i="1" s="1"/>
  <c r="BM58" i="1" s="1"/>
  <c r="CZ50" i="1"/>
  <c r="AB55" i="1" s="1"/>
  <c r="BJ56" i="1" s="1"/>
  <c r="CZ52" i="1"/>
  <c r="AB57" i="1" s="1"/>
  <c r="BJ58" i="1" s="1"/>
  <c r="CZ51" i="1"/>
  <c r="AB56" i="1" s="1"/>
  <c r="BJ57" i="1" s="1"/>
  <c r="AM36" i="1"/>
  <c r="AM18" i="1"/>
  <c r="CR53" i="1"/>
  <c r="AE58" i="1" s="1"/>
  <c r="BM59" i="1" s="1"/>
  <c r="AM30" i="1"/>
  <c r="AM48" i="1"/>
  <c r="AM24" i="1"/>
  <c r="CR50" i="1"/>
  <c r="AE55" i="1" s="1"/>
  <c r="CR51" i="1"/>
  <c r="AE56" i="1" s="1"/>
  <c r="BM57" i="1" s="1"/>
  <c r="CR54" i="1"/>
  <c r="AE59" i="1" s="1"/>
  <c r="BM60" i="1" s="1"/>
  <c r="CR55" i="1"/>
  <c r="AE60" i="1" s="1"/>
  <c r="AH58" i="8" l="1"/>
  <c r="BP59" i="8" s="1"/>
  <c r="BV59" i="8" s="1"/>
  <c r="AM50" i="8"/>
  <c r="BJ57" i="2"/>
  <c r="BJ62" i="2" s="1"/>
  <c r="AH58" i="2"/>
  <c r="AN58" i="2" s="1"/>
  <c r="AH56" i="8"/>
  <c r="BP57" i="8" s="1"/>
  <c r="BV57" i="8" s="1"/>
  <c r="BJ58" i="8"/>
  <c r="BJ62" i="8" s="1"/>
  <c r="AB61" i="8"/>
  <c r="AH57" i="8"/>
  <c r="AN57" i="8" s="1"/>
  <c r="AH59" i="2"/>
  <c r="BP60" i="2" s="1"/>
  <c r="BV60" i="2" s="1"/>
  <c r="BM62" i="2"/>
  <c r="AE61" i="2"/>
  <c r="AH60" i="8"/>
  <c r="AN60" i="8" s="1"/>
  <c r="BM56" i="8"/>
  <c r="BM62" i="8" s="1"/>
  <c r="AE61" i="8"/>
  <c r="AH55" i="8"/>
  <c r="AH59" i="8"/>
  <c r="AB61" i="2"/>
  <c r="AH57" i="2"/>
  <c r="AN57" i="2" s="1"/>
  <c r="BP56" i="2"/>
  <c r="AN55" i="2"/>
  <c r="BP61" i="2"/>
  <c r="BV61" i="2" s="1"/>
  <c r="AN60" i="2"/>
  <c r="AN56" i="2"/>
  <c r="BP57" i="2"/>
  <c r="BV57" i="2" s="1"/>
  <c r="AH55" i="1"/>
  <c r="AN55" i="1" s="1"/>
  <c r="AH57" i="1"/>
  <c r="AN57" i="1" s="1"/>
  <c r="AB61" i="1"/>
  <c r="AH58" i="1"/>
  <c r="AN58" i="1" s="1"/>
  <c r="AM50" i="1"/>
  <c r="BM56" i="1"/>
  <c r="AH56" i="1"/>
  <c r="BP57" i="1" s="1"/>
  <c r="BJ62" i="1"/>
  <c r="AE61" i="1"/>
  <c r="BM61" i="1"/>
  <c r="AH60" i="1"/>
  <c r="AH59" i="1"/>
  <c r="AN58" i="8" l="1"/>
  <c r="AN56" i="8"/>
  <c r="BP59" i="2"/>
  <c r="BV59" i="2" s="1"/>
  <c r="BP58" i="8"/>
  <c r="BV58" i="8" s="1"/>
  <c r="AN59" i="2"/>
  <c r="AN61" i="2" s="1"/>
  <c r="BP61" i="8"/>
  <c r="BV61" i="8" s="1"/>
  <c r="BP60" i="8"/>
  <c r="BV60" i="8" s="1"/>
  <c r="AN59" i="8"/>
  <c r="BP56" i="8"/>
  <c r="AH61" i="8"/>
  <c r="AN55" i="8"/>
  <c r="BP58" i="2"/>
  <c r="BV58" i="2" s="1"/>
  <c r="AH61" i="2"/>
  <c r="BV56" i="2"/>
  <c r="BP56" i="1"/>
  <c r="BP58" i="1"/>
  <c r="BV58" i="1" s="1"/>
  <c r="BP59" i="1"/>
  <c r="BV59" i="1" s="1"/>
  <c r="BM62" i="1"/>
  <c r="BV57" i="1"/>
  <c r="AN56" i="1"/>
  <c r="AN60" i="1"/>
  <c r="BP61" i="1"/>
  <c r="AH61" i="1"/>
  <c r="AN59" i="1"/>
  <c r="BP60" i="1"/>
  <c r="BV60" i="1" s="1"/>
  <c r="AN61" i="8" l="1"/>
  <c r="BP62" i="8"/>
  <c r="BV56" i="8"/>
  <c r="BV62" i="8" s="1"/>
  <c r="BP62" i="2"/>
  <c r="BV62" i="2"/>
  <c r="BV56" i="1"/>
  <c r="AN61" i="1"/>
  <c r="BP62" i="1"/>
  <c r="BV61" i="1"/>
  <c r="BV62" i="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shimatabi1</author>
  </authors>
  <commentList>
    <comment ref="C54" authorId="0" shapeId="0" xr:uid="{ADECA341-D51C-4D83-A51A-9CBBADE5C675}">
      <text>
        <r>
          <rPr>
            <b/>
            <sz val="10"/>
            <color indexed="81"/>
            <rFont val="BIZ UDゴシック"/>
            <family val="3"/>
            <charset val="128"/>
          </rPr>
          <t xml:space="preserve">
届出時と変更があった場合に記入ください。
例）・参加人員の変更があった場合
　　・天候不良などによる利用予定だった交通機関の変更等</t>
        </r>
        <r>
          <rPr>
            <sz val="14"/>
            <color indexed="81"/>
            <rFont val="MS P ゴシック"/>
            <family val="3"/>
            <charset val="128"/>
          </rPr>
          <t xml:space="preserve">
</t>
        </r>
      </text>
    </comment>
  </commentList>
</comments>
</file>

<file path=xl/sharedStrings.xml><?xml version="1.0" encoding="utf-8"?>
<sst xmlns="http://schemas.openxmlformats.org/spreadsheetml/2006/main" count="2875" uniqueCount="496">
  <si>
    <t>ページNO</t>
    <phoneticPr fontId="6"/>
  </si>
  <si>
    <t>総提出数</t>
    <rPh sb="0" eb="1">
      <t>ソウ</t>
    </rPh>
    <phoneticPr fontId="6"/>
  </si>
  <si>
    <t>用途</t>
    <rPh sb="0" eb="2">
      <t>ヨウト</t>
    </rPh>
    <phoneticPr fontId="6"/>
  </si>
  <si>
    <t>支店名</t>
    <rPh sb="0" eb="2">
      <t>シテン</t>
    </rPh>
    <rPh sb="2" eb="3">
      <t>メイ</t>
    </rPh>
    <phoneticPr fontId="6"/>
  </si>
  <si>
    <t>航空路
交通助成（地区別）</t>
    <rPh sb="0" eb="3">
      <t>コウクウロ</t>
    </rPh>
    <rPh sb="4" eb="6">
      <t>コウツウ</t>
    </rPh>
    <rPh sb="6" eb="8">
      <t>ジョセイ</t>
    </rPh>
    <rPh sb="9" eb="11">
      <t>チク</t>
    </rPh>
    <rPh sb="11" eb="12">
      <t>ベツ</t>
    </rPh>
    <phoneticPr fontId="6"/>
  </si>
  <si>
    <t>航空路単価×人数</t>
    <rPh sb="0" eb="3">
      <t>コウクウロ</t>
    </rPh>
    <rPh sb="3" eb="5">
      <t>タンカ</t>
    </rPh>
    <rPh sb="6" eb="8">
      <t>ニンズウ</t>
    </rPh>
    <phoneticPr fontId="6"/>
  </si>
  <si>
    <t>交通費単価</t>
  </si>
  <si>
    <t>航路</t>
    <rPh sb="0" eb="2">
      <t>コウロ</t>
    </rPh>
    <phoneticPr fontId="5"/>
  </si>
  <si>
    <t>航路</t>
    <rPh sb="0" eb="2">
      <t>コウロ</t>
    </rPh>
    <phoneticPr fontId="6"/>
  </si>
  <si>
    <t>非表示
企画開発</t>
    <rPh sb="0" eb="3">
      <t>ヒヒョウジ</t>
    </rPh>
    <rPh sb="4" eb="6">
      <t>キカク</t>
    </rPh>
    <rPh sb="6" eb="8">
      <t>カイハツ</t>
    </rPh>
    <phoneticPr fontId="5"/>
  </si>
  <si>
    <t>訪問数</t>
    <rPh sb="0" eb="2">
      <t>ホウモン</t>
    </rPh>
    <rPh sb="2" eb="3">
      <t>スウ</t>
    </rPh>
    <phoneticPr fontId="6"/>
  </si>
  <si>
    <t>日本遺産
訪問数</t>
    <rPh sb="0" eb="2">
      <t>ニホン</t>
    </rPh>
    <rPh sb="2" eb="4">
      <t>イサン</t>
    </rPh>
    <rPh sb="5" eb="7">
      <t>ホウモン</t>
    </rPh>
    <rPh sb="7" eb="8">
      <t>スウ</t>
    </rPh>
    <phoneticPr fontId="6"/>
  </si>
  <si>
    <t>月</t>
    <phoneticPr fontId="6"/>
  </si>
  <si>
    <t>大人人数</t>
    <rPh sb="0" eb="2">
      <t>オトナ</t>
    </rPh>
    <rPh sb="2" eb="4">
      <t>ニンズ</t>
    </rPh>
    <phoneticPr fontId="6"/>
  </si>
  <si>
    <t>小人人数</t>
    <rPh sb="0" eb="2">
      <t>ショウニン</t>
    </rPh>
    <rPh sb="2" eb="4">
      <t>ニンズ</t>
    </rPh>
    <phoneticPr fontId="6"/>
  </si>
  <si>
    <t>団 体 名</t>
    <rPh sb="0" eb="1">
      <t>ダン</t>
    </rPh>
    <rPh sb="2" eb="3">
      <t>カラダ</t>
    </rPh>
    <rPh sb="4" eb="5">
      <t>メイ</t>
    </rPh>
    <phoneticPr fontId="5"/>
  </si>
  <si>
    <t>訪問・宿泊</t>
    <rPh sb="0" eb="2">
      <t>ホウモン</t>
    </rPh>
    <rPh sb="3" eb="5">
      <t>シュクハク</t>
    </rPh>
    <phoneticPr fontId="5"/>
  </si>
  <si>
    <t>遺産訪問</t>
  </si>
  <si>
    <t>移動</t>
  </si>
  <si>
    <t>本土～離島間</t>
    <phoneticPr fontId="6"/>
  </si>
  <si>
    <t>区間</t>
    <rPh sb="0" eb="2">
      <t>クカン</t>
    </rPh>
    <phoneticPr fontId="6"/>
  </si>
  <si>
    <t>一人当り</t>
  </si>
  <si>
    <t>参加人数</t>
  </si>
  <si>
    <t>販売促進費</t>
  </si>
  <si>
    <t>宿泊</t>
  </si>
  <si>
    <t>体験
メニュー</t>
    <rPh sb="0" eb="2">
      <t>タイケン</t>
    </rPh>
    <phoneticPr fontId="6"/>
  </si>
  <si>
    <t>世界・日本
遺産</t>
    <rPh sb="0" eb="2">
      <t>セカイ</t>
    </rPh>
    <rPh sb="3" eb="5">
      <t>ニホン</t>
    </rPh>
    <rPh sb="6" eb="8">
      <t>イサン</t>
    </rPh>
    <phoneticPr fontId="6"/>
  </si>
  <si>
    <t>大人</t>
    <rPh sb="0" eb="2">
      <t>オトナ</t>
    </rPh>
    <phoneticPr fontId="6"/>
  </si>
  <si>
    <t>小人</t>
    <rPh sb="0" eb="2">
      <t>ショウニン</t>
    </rPh>
    <phoneticPr fontId="6"/>
  </si>
  <si>
    <t>計</t>
    <rPh sb="0" eb="1">
      <t>ケイ</t>
    </rPh>
    <phoneticPr fontId="6"/>
  </si>
  <si>
    <t>*航路単価</t>
    <rPh sb="1" eb="3">
      <t>コウロ</t>
    </rPh>
    <rPh sb="3" eb="5">
      <t>タンカ</t>
    </rPh>
    <phoneticPr fontId="6"/>
  </si>
  <si>
    <t>交通費単価</t>
    <phoneticPr fontId="6"/>
  </si>
  <si>
    <t>商品種別</t>
    <rPh sb="0" eb="2">
      <t>ショウヒン</t>
    </rPh>
    <rPh sb="2" eb="4">
      <t>シュベツ</t>
    </rPh>
    <phoneticPr fontId="5"/>
  </si>
  <si>
    <t>特別対策</t>
    <rPh sb="0" eb="2">
      <t>トクベツ</t>
    </rPh>
    <rPh sb="2" eb="4">
      <t>タイサク</t>
    </rPh>
    <phoneticPr fontId="6"/>
  </si>
  <si>
    <t>市町数</t>
    <rPh sb="0" eb="1">
      <t>シ</t>
    </rPh>
    <rPh sb="1" eb="2">
      <t>マチ</t>
    </rPh>
    <rPh sb="2" eb="3">
      <t>スウ</t>
    </rPh>
    <phoneticPr fontId="5"/>
  </si>
  <si>
    <t>市町名</t>
    <rPh sb="0" eb="1">
      <t>シ</t>
    </rPh>
    <rPh sb="1" eb="2">
      <t>マチ</t>
    </rPh>
    <rPh sb="2" eb="3">
      <t>メイ</t>
    </rPh>
    <phoneticPr fontId="5"/>
  </si>
  <si>
    <t>区間</t>
    <rPh sb="0" eb="2">
      <t>クカン</t>
    </rPh>
    <phoneticPr fontId="5"/>
  </si>
  <si>
    <t>船種</t>
    <rPh sb="0" eb="2">
      <t>センシュ</t>
    </rPh>
    <phoneticPr fontId="5"/>
  </si>
  <si>
    <t>航路（料金）</t>
    <rPh sb="0" eb="2">
      <t>コウロ</t>
    </rPh>
    <rPh sb="3" eb="5">
      <t>リョウキン</t>
    </rPh>
    <phoneticPr fontId="5"/>
  </si>
  <si>
    <t>航空路</t>
    <rPh sb="0" eb="3">
      <t>コウクウロ</t>
    </rPh>
    <phoneticPr fontId="5"/>
  </si>
  <si>
    <t>航空会社</t>
    <rPh sb="0" eb="2">
      <t>コウクウ</t>
    </rPh>
    <rPh sb="2" eb="4">
      <t>カイシャ</t>
    </rPh>
    <phoneticPr fontId="5"/>
  </si>
  <si>
    <t>航空路（料金）</t>
    <rPh sb="0" eb="3">
      <t>コウクウロ</t>
    </rPh>
    <rPh sb="4" eb="6">
      <t>リョウキン</t>
    </rPh>
    <phoneticPr fontId="5"/>
  </si>
  <si>
    <t>空港所在地</t>
    <rPh sb="0" eb="2">
      <t>クウコウ</t>
    </rPh>
    <rPh sb="2" eb="5">
      <t>ショザイチ</t>
    </rPh>
    <phoneticPr fontId="5"/>
  </si>
  <si>
    <t>頁</t>
    <rPh sb="0" eb="1">
      <t>ページ</t>
    </rPh>
    <phoneticPr fontId="6"/>
  </si>
  <si>
    <t>NO</t>
    <phoneticPr fontId="6"/>
  </si>
  <si>
    <t>市町名</t>
    <phoneticPr fontId="6"/>
  </si>
  <si>
    <t>訪問</t>
    <phoneticPr fontId="6"/>
  </si>
  <si>
    <t>宿泊</t>
    <rPh sb="0" eb="2">
      <t>シュクハク</t>
    </rPh>
    <phoneticPr fontId="5"/>
  </si>
  <si>
    <t>日本</t>
    <rPh sb="0" eb="2">
      <t>ニホン</t>
    </rPh>
    <phoneticPr fontId="6"/>
  </si>
  <si>
    <t>世界</t>
    <rPh sb="0" eb="2">
      <t>セカイ</t>
    </rPh>
    <phoneticPr fontId="6"/>
  </si>
  <si>
    <t>手段</t>
  </si>
  <si>
    <t>延べ数</t>
  </si>
  <si>
    <t>上段：大人</t>
    <rPh sb="0" eb="2">
      <t>ジョウダン</t>
    </rPh>
    <rPh sb="3" eb="5">
      <t>オトナ</t>
    </rPh>
    <phoneticPr fontId="6"/>
  </si>
  <si>
    <t>大人+小人</t>
    <rPh sb="0" eb="2">
      <t>オトナ</t>
    </rPh>
    <phoneticPr fontId="6"/>
  </si>
  <si>
    <t>大人</t>
    <phoneticPr fontId="6"/>
  </si>
  <si>
    <t>対馬</t>
    <phoneticPr fontId="6"/>
  </si>
  <si>
    <t>船</t>
    <rPh sb="0" eb="1">
      <t>フネ</t>
    </rPh>
    <phoneticPr fontId="5"/>
  </si>
  <si>
    <t>大人</t>
    <rPh sb="0" eb="2">
      <t>オトナ</t>
    </rPh>
    <phoneticPr fontId="5"/>
  </si>
  <si>
    <t>航空　負担計算</t>
    <rPh sb="0" eb="2">
      <t>コウクウ</t>
    </rPh>
    <rPh sb="3" eb="5">
      <t>フタン</t>
    </rPh>
    <rPh sb="5" eb="7">
      <t>ケイサン</t>
    </rPh>
    <phoneticPr fontId="6"/>
  </si>
  <si>
    <t>対馬</t>
  </si>
  <si>
    <t>壱岐</t>
    <phoneticPr fontId="6"/>
  </si>
  <si>
    <t>壱岐</t>
  </si>
  <si>
    <t>届出</t>
    <rPh sb="0" eb="2">
      <t>トドケデ</t>
    </rPh>
    <phoneticPr fontId="6"/>
  </si>
  <si>
    <r>
      <t>募集型企画：団体型</t>
    </r>
    <r>
      <rPr>
        <sz val="10"/>
        <color theme="1"/>
        <rFont val="BIZ UDPゴシック"/>
        <family val="3"/>
        <charset val="128"/>
      </rPr>
      <t>（エスコート）</t>
    </r>
    <rPh sb="0" eb="2">
      <t>ボシュウ</t>
    </rPh>
    <rPh sb="2" eb="3">
      <t>ガタ</t>
    </rPh>
    <rPh sb="3" eb="5">
      <t>キカク</t>
    </rPh>
    <rPh sb="6" eb="9">
      <t>ダンタイガタ</t>
    </rPh>
    <phoneticPr fontId="5"/>
  </si>
  <si>
    <t>○</t>
    <phoneticPr fontId="6"/>
  </si>
  <si>
    <t>対馬市</t>
    <rPh sb="0" eb="2">
      <t>ツシマ</t>
    </rPh>
    <rPh sb="2" eb="3">
      <t>シ</t>
    </rPh>
    <phoneticPr fontId="5"/>
  </si>
  <si>
    <t>長崎　～　福江</t>
    <rPh sb="0" eb="2">
      <t>ナガサキ</t>
    </rPh>
    <rPh sb="5" eb="7">
      <t>フクエ</t>
    </rPh>
    <phoneticPr fontId="5"/>
  </si>
  <si>
    <t>フェリー</t>
  </si>
  <si>
    <t>A</t>
    <phoneticPr fontId="5"/>
  </si>
  <si>
    <t>長崎　～　対馬</t>
    <rPh sb="0" eb="2">
      <t>ナガサキ</t>
    </rPh>
    <rPh sb="5" eb="7">
      <t>ツシマ</t>
    </rPh>
    <phoneticPr fontId="5"/>
  </si>
  <si>
    <t>定期航空</t>
    <rPh sb="0" eb="2">
      <t>テイキ</t>
    </rPh>
    <phoneticPr fontId="6"/>
  </si>
  <si>
    <t>有</t>
    <rPh sb="0" eb="1">
      <t>アリ</t>
    </rPh>
    <phoneticPr fontId="6"/>
  </si>
  <si>
    <t>長崎～福江</t>
    <rPh sb="0" eb="2">
      <t>ナガサキ</t>
    </rPh>
    <rPh sb="3" eb="5">
      <t>フクエ</t>
    </rPh>
    <phoneticPr fontId="5"/>
  </si>
  <si>
    <t>五島</t>
    <rPh sb="0" eb="2">
      <t>ゴトウ</t>
    </rPh>
    <phoneticPr fontId="6"/>
  </si>
  <si>
    <t>小人</t>
    <rPh sb="0" eb="2">
      <t>ショウニン</t>
    </rPh>
    <phoneticPr fontId="5"/>
  </si>
  <si>
    <t>負担地区</t>
    <rPh sb="0" eb="2">
      <t>フタン</t>
    </rPh>
    <rPh sb="2" eb="4">
      <t>チク</t>
    </rPh>
    <phoneticPr fontId="6"/>
  </si>
  <si>
    <t>変更届</t>
    <rPh sb="0" eb="2">
      <t>ヘンコウ</t>
    </rPh>
    <rPh sb="2" eb="3">
      <t>トドケ</t>
    </rPh>
    <phoneticPr fontId="6"/>
  </si>
  <si>
    <r>
      <t>募集型企画：個人型</t>
    </r>
    <r>
      <rPr>
        <sz val="10"/>
        <color theme="1"/>
        <rFont val="BIZ UDPゴシック"/>
        <family val="3"/>
        <charset val="128"/>
      </rPr>
      <t>（フリープラン）</t>
    </r>
    <rPh sb="0" eb="2">
      <t>ボシュウ</t>
    </rPh>
    <rPh sb="2" eb="3">
      <t>ガタ</t>
    </rPh>
    <rPh sb="3" eb="5">
      <t>キカク</t>
    </rPh>
    <rPh sb="6" eb="9">
      <t>コジンガタ</t>
    </rPh>
    <phoneticPr fontId="5"/>
  </si>
  <si>
    <t>壱岐市</t>
    <rPh sb="0" eb="3">
      <t>イキシ</t>
    </rPh>
    <phoneticPr fontId="5"/>
  </si>
  <si>
    <t>B</t>
  </si>
  <si>
    <t>長崎　～　壱岐</t>
    <rPh sb="0" eb="2">
      <t>ナガサキ</t>
    </rPh>
    <rPh sb="5" eb="7">
      <t>イキ</t>
    </rPh>
    <phoneticPr fontId="5"/>
  </si>
  <si>
    <t>壱岐市</t>
    <rPh sb="0" eb="2">
      <t>イキ</t>
    </rPh>
    <rPh sb="2" eb="3">
      <t>シ</t>
    </rPh>
    <phoneticPr fontId="5"/>
  </si>
  <si>
    <t>無</t>
    <rPh sb="0" eb="1">
      <t>ナシ</t>
    </rPh>
    <phoneticPr fontId="6"/>
  </si>
  <si>
    <t>長崎～奈良尾</t>
    <rPh sb="0" eb="2">
      <t>ナガサキ</t>
    </rPh>
    <rPh sb="3" eb="6">
      <t>ナラオ</t>
    </rPh>
    <phoneticPr fontId="5"/>
  </si>
  <si>
    <t>上五島</t>
    <rPh sb="0" eb="3">
      <t>カミゴトウ</t>
    </rPh>
    <phoneticPr fontId="6"/>
  </si>
  <si>
    <t>航空</t>
    <rPh sb="0" eb="2">
      <t>コウクウ</t>
    </rPh>
    <phoneticPr fontId="5"/>
  </si>
  <si>
    <t>負担大人単価</t>
    <rPh sb="0" eb="2">
      <t>フタン</t>
    </rPh>
    <rPh sb="2" eb="4">
      <t>オトナ</t>
    </rPh>
    <rPh sb="4" eb="6">
      <t>タンカ</t>
    </rPh>
    <phoneticPr fontId="6"/>
  </si>
  <si>
    <t>実績</t>
    <rPh sb="0" eb="2">
      <t>ジッセキ</t>
    </rPh>
    <phoneticPr fontId="6"/>
  </si>
  <si>
    <t>受注型企画旅行</t>
    <rPh sb="0" eb="2">
      <t>ジュチュウ</t>
    </rPh>
    <rPh sb="2" eb="3">
      <t>ガタ</t>
    </rPh>
    <rPh sb="3" eb="5">
      <t>キカク</t>
    </rPh>
    <rPh sb="5" eb="7">
      <t>リョコウ</t>
    </rPh>
    <phoneticPr fontId="5"/>
  </si>
  <si>
    <t>五島市</t>
    <rPh sb="0" eb="2">
      <t>ゴトウ</t>
    </rPh>
    <rPh sb="2" eb="3">
      <t>シ</t>
    </rPh>
    <phoneticPr fontId="5"/>
  </si>
  <si>
    <t>C</t>
  </si>
  <si>
    <t>長崎～奈留島</t>
    <rPh sb="0" eb="2">
      <t>ナガサキ</t>
    </rPh>
    <rPh sb="3" eb="5">
      <t>ナル</t>
    </rPh>
    <rPh sb="5" eb="6">
      <t>シマ</t>
    </rPh>
    <phoneticPr fontId="5"/>
  </si>
  <si>
    <t>小値賀</t>
    <rPh sb="0" eb="3">
      <t>オジカ</t>
    </rPh>
    <phoneticPr fontId="6"/>
  </si>
  <si>
    <t>計</t>
    <rPh sb="0" eb="1">
      <t>ケイ</t>
    </rPh>
    <phoneticPr fontId="4"/>
  </si>
  <si>
    <t>負担小人単価</t>
    <rPh sb="0" eb="2">
      <t>フタン</t>
    </rPh>
    <rPh sb="2" eb="4">
      <t>ショウニン</t>
    </rPh>
    <rPh sb="4" eb="6">
      <t>タンカ</t>
    </rPh>
    <phoneticPr fontId="6"/>
  </si>
  <si>
    <t>新上五島町</t>
    <rPh sb="0" eb="4">
      <t>シンカミゴトウ</t>
    </rPh>
    <rPh sb="4" eb="5">
      <t>マチ</t>
    </rPh>
    <phoneticPr fontId="5"/>
  </si>
  <si>
    <t>D</t>
  </si>
  <si>
    <t>福岡　～　福江</t>
    <rPh sb="0" eb="2">
      <t>フクオカ</t>
    </rPh>
    <rPh sb="5" eb="7">
      <t>フクエ</t>
    </rPh>
    <phoneticPr fontId="5"/>
  </si>
  <si>
    <t>福江～奈良尾</t>
    <rPh sb="0" eb="2">
      <t>フクエ</t>
    </rPh>
    <rPh sb="3" eb="6">
      <t>ナラオ</t>
    </rPh>
    <phoneticPr fontId="5"/>
  </si>
  <si>
    <t>宇久</t>
    <rPh sb="0" eb="2">
      <t>ウク</t>
    </rPh>
    <phoneticPr fontId="6"/>
  </si>
  <si>
    <t>小値賀町</t>
    <rPh sb="0" eb="3">
      <t>オヂカ</t>
    </rPh>
    <rPh sb="3" eb="4">
      <t>マチ</t>
    </rPh>
    <phoneticPr fontId="5"/>
  </si>
  <si>
    <t>E</t>
    <phoneticPr fontId="5"/>
  </si>
  <si>
    <t>福岡　～　対馬</t>
    <rPh sb="0" eb="2">
      <t>フクオカ</t>
    </rPh>
    <rPh sb="5" eb="7">
      <t>ツシマ</t>
    </rPh>
    <phoneticPr fontId="5"/>
  </si>
  <si>
    <t>福江～奈留島</t>
    <rPh sb="0" eb="2">
      <t>フクエ</t>
    </rPh>
    <rPh sb="3" eb="5">
      <t>ナル</t>
    </rPh>
    <rPh sb="5" eb="6">
      <t>シマ</t>
    </rPh>
    <phoneticPr fontId="5"/>
  </si>
  <si>
    <t>宇久町</t>
    <rPh sb="0" eb="2">
      <t>ウク</t>
    </rPh>
    <rPh sb="2" eb="3">
      <t>マチ</t>
    </rPh>
    <phoneticPr fontId="5"/>
  </si>
  <si>
    <t>F</t>
    <phoneticPr fontId="5"/>
  </si>
  <si>
    <t>各地　～　対馬</t>
    <rPh sb="0" eb="2">
      <t>カクチ</t>
    </rPh>
    <rPh sb="5" eb="7">
      <t>ツシマ</t>
    </rPh>
    <phoneticPr fontId="5"/>
  </si>
  <si>
    <t>チャーター</t>
    <phoneticPr fontId="6"/>
  </si>
  <si>
    <t>G</t>
    <phoneticPr fontId="5"/>
  </si>
  <si>
    <t>各地　～　五島</t>
    <rPh sb="0" eb="2">
      <t>カクチ</t>
    </rPh>
    <rPh sb="5" eb="7">
      <t>ゴトウ</t>
    </rPh>
    <phoneticPr fontId="5"/>
  </si>
  <si>
    <t>佐世保～有川</t>
    <rPh sb="0" eb="3">
      <t>サセボ</t>
    </rPh>
    <rPh sb="4" eb="6">
      <t>アリカワ</t>
    </rPh>
    <phoneticPr fontId="5"/>
  </si>
  <si>
    <t>佐世保～小値賀</t>
    <rPh sb="0" eb="3">
      <t>サセボ</t>
    </rPh>
    <rPh sb="4" eb="7">
      <t>オヂカ</t>
    </rPh>
    <phoneticPr fontId="5"/>
  </si>
  <si>
    <t>佐世保～宇久平</t>
    <rPh sb="0" eb="3">
      <t>サセボ</t>
    </rPh>
    <rPh sb="4" eb="6">
      <t>ウク</t>
    </rPh>
    <rPh sb="6" eb="7">
      <t>タイラ</t>
    </rPh>
    <phoneticPr fontId="5"/>
  </si>
  <si>
    <t>小値賀～宇久平</t>
    <rPh sb="0" eb="3">
      <t>オヂカ</t>
    </rPh>
    <rPh sb="4" eb="6">
      <t>ウク</t>
    </rPh>
    <rPh sb="6" eb="7">
      <t>ヒラ</t>
    </rPh>
    <phoneticPr fontId="5"/>
  </si>
  <si>
    <t>有川～小値賀</t>
    <rPh sb="0" eb="2">
      <t>アリカワ</t>
    </rPh>
    <rPh sb="3" eb="6">
      <t>オヂカ</t>
    </rPh>
    <phoneticPr fontId="5"/>
  </si>
  <si>
    <t>高速船</t>
  </si>
  <si>
    <t>有川～宇久平</t>
    <rPh sb="0" eb="2">
      <t>アリカワ</t>
    </rPh>
    <rPh sb="3" eb="5">
      <t>ウク</t>
    </rPh>
    <rPh sb="5" eb="6">
      <t>ヒラ</t>
    </rPh>
    <phoneticPr fontId="5"/>
  </si>
  <si>
    <t>佐世保～宇久平</t>
    <rPh sb="0" eb="3">
      <t>サセボ</t>
    </rPh>
    <rPh sb="4" eb="6">
      <t>ウク</t>
    </rPh>
    <rPh sb="6" eb="7">
      <t>ヒラ</t>
    </rPh>
    <phoneticPr fontId="5"/>
  </si>
  <si>
    <t>長崎～有川</t>
    <rPh sb="3" eb="5">
      <t>アリカワ</t>
    </rPh>
    <phoneticPr fontId="5"/>
  </si>
  <si>
    <t>博多～宇久</t>
    <rPh sb="0" eb="2">
      <t>ハカタ</t>
    </rPh>
    <rPh sb="3" eb="5">
      <t>ウク</t>
    </rPh>
    <phoneticPr fontId="5"/>
  </si>
  <si>
    <t>博多～小値賀</t>
    <rPh sb="0" eb="2">
      <t>ハカタ</t>
    </rPh>
    <rPh sb="3" eb="6">
      <t>オヂカ</t>
    </rPh>
    <phoneticPr fontId="5"/>
  </si>
  <si>
    <t>博多～青方</t>
    <rPh sb="0" eb="2">
      <t>ハカタ</t>
    </rPh>
    <rPh sb="3" eb="4">
      <t>アオ</t>
    </rPh>
    <rPh sb="4" eb="5">
      <t>カタ</t>
    </rPh>
    <phoneticPr fontId="5"/>
  </si>
  <si>
    <t>博多～奈留</t>
    <rPh sb="0" eb="2">
      <t>ハカタ</t>
    </rPh>
    <rPh sb="3" eb="5">
      <t>ナル</t>
    </rPh>
    <phoneticPr fontId="5"/>
  </si>
  <si>
    <t>博多～福江</t>
    <rPh sb="0" eb="2">
      <t>ハカタ</t>
    </rPh>
    <rPh sb="3" eb="5">
      <t>フクエ</t>
    </rPh>
    <phoneticPr fontId="5"/>
  </si>
  <si>
    <t>宇久～小値賀</t>
    <rPh sb="0" eb="2">
      <t>ウク</t>
    </rPh>
    <rPh sb="3" eb="6">
      <t>オヂカ</t>
    </rPh>
    <phoneticPr fontId="5"/>
  </si>
  <si>
    <t>宇久～青方</t>
    <rPh sb="0" eb="2">
      <t>ウク</t>
    </rPh>
    <rPh sb="3" eb="4">
      <t>アオ</t>
    </rPh>
    <rPh sb="4" eb="5">
      <t>カタ</t>
    </rPh>
    <phoneticPr fontId="5"/>
  </si>
  <si>
    <t>宇久～奈留</t>
    <rPh sb="0" eb="2">
      <t>ウク</t>
    </rPh>
    <rPh sb="3" eb="5">
      <t>ナル</t>
    </rPh>
    <phoneticPr fontId="5"/>
  </si>
  <si>
    <t>宇久～福江</t>
    <rPh sb="0" eb="2">
      <t>ウク</t>
    </rPh>
    <rPh sb="3" eb="5">
      <t>フクエ</t>
    </rPh>
    <phoneticPr fontId="5"/>
  </si>
  <si>
    <t>小値賀～青方</t>
    <rPh sb="0" eb="3">
      <t>オヂカ</t>
    </rPh>
    <rPh sb="4" eb="5">
      <t>アオ</t>
    </rPh>
    <rPh sb="5" eb="6">
      <t>カタ</t>
    </rPh>
    <phoneticPr fontId="5"/>
  </si>
  <si>
    <t>小値賀～奈留</t>
    <rPh sb="0" eb="3">
      <t>オヂカ</t>
    </rPh>
    <rPh sb="4" eb="6">
      <t>ナル</t>
    </rPh>
    <phoneticPr fontId="5"/>
  </si>
  <si>
    <t>小値賀～福江</t>
    <rPh sb="0" eb="3">
      <t>オヂカ</t>
    </rPh>
    <rPh sb="4" eb="6">
      <t>フクエ</t>
    </rPh>
    <phoneticPr fontId="5"/>
  </si>
  <si>
    <t>青方～奈留</t>
    <rPh sb="0" eb="1">
      <t>アオ</t>
    </rPh>
    <rPh sb="1" eb="2">
      <t>カタ</t>
    </rPh>
    <rPh sb="3" eb="5">
      <t>ナル</t>
    </rPh>
    <phoneticPr fontId="5"/>
  </si>
  <si>
    <t>合計</t>
    <rPh sb="0" eb="1">
      <t>ゴウ</t>
    </rPh>
    <rPh sb="1" eb="2">
      <t>ケイ</t>
    </rPh>
    <phoneticPr fontId="4"/>
  </si>
  <si>
    <t xml:space="preserve">kei </t>
    <phoneticPr fontId="6"/>
  </si>
  <si>
    <t>青方～福江</t>
    <rPh sb="0" eb="1">
      <t>アオ</t>
    </rPh>
    <rPh sb="1" eb="2">
      <t>カタ</t>
    </rPh>
    <rPh sb="3" eb="5">
      <t>フクエ</t>
    </rPh>
    <phoneticPr fontId="5"/>
  </si>
  <si>
    <t>奈留～福江</t>
    <rPh sb="0" eb="2">
      <t>ナル</t>
    </rPh>
    <rPh sb="3" eb="5">
      <t>フクエ</t>
    </rPh>
    <phoneticPr fontId="5"/>
  </si>
  <si>
    <t>鯛ノ浦～長崎</t>
    <rPh sb="0" eb="1">
      <t>タイ</t>
    </rPh>
    <rPh sb="2" eb="3">
      <t>ウラ</t>
    </rPh>
    <rPh sb="4" eb="6">
      <t>ナガサキ</t>
    </rPh>
    <phoneticPr fontId="5"/>
  </si>
  <si>
    <t>遺産</t>
    <rPh sb="0" eb="2">
      <t>イサン</t>
    </rPh>
    <phoneticPr fontId="6"/>
  </si>
  <si>
    <t>航空路</t>
    <rPh sb="0" eb="3">
      <t>コウクウロ</t>
    </rPh>
    <phoneticPr fontId="6"/>
  </si>
  <si>
    <t>販売促進費 計</t>
    <rPh sb="0" eb="2">
      <t>ハンバイ</t>
    </rPh>
    <rPh sb="2" eb="4">
      <t>ソクシン</t>
    </rPh>
    <rPh sb="4" eb="5">
      <t>ヒ</t>
    </rPh>
    <rPh sb="6" eb="7">
      <t>ケイ</t>
    </rPh>
    <phoneticPr fontId="6"/>
  </si>
  <si>
    <t>企画開発費</t>
    <rPh sb="0" eb="2">
      <t>キカク</t>
    </rPh>
    <rPh sb="2" eb="4">
      <t>カイハツ</t>
    </rPh>
    <rPh sb="4" eb="5">
      <t>ヒ</t>
    </rPh>
    <phoneticPr fontId="6"/>
  </si>
  <si>
    <t>訪問</t>
    <rPh sb="0" eb="2">
      <t>ホウモン</t>
    </rPh>
    <phoneticPr fontId="6"/>
  </si>
  <si>
    <t>このシートの集計</t>
    <rPh sb="6" eb="8">
      <t>シュウケイ</t>
    </rPh>
    <phoneticPr fontId="4"/>
  </si>
  <si>
    <t>参加者</t>
    <rPh sb="0" eb="3">
      <t>サンカシャ</t>
    </rPh>
    <phoneticPr fontId="4"/>
  </si>
  <si>
    <t>郷ノ首～土井浦</t>
    <rPh sb="0" eb="1">
      <t>ゴウ</t>
    </rPh>
    <rPh sb="2" eb="3">
      <t>クビ</t>
    </rPh>
    <rPh sb="4" eb="6">
      <t>ドイ</t>
    </rPh>
    <rPh sb="6" eb="7">
      <t>ウラ</t>
    </rPh>
    <phoneticPr fontId="5"/>
  </si>
  <si>
    <t>郷ノ首～奈留</t>
    <rPh sb="0" eb="1">
      <t>ゴウ</t>
    </rPh>
    <rPh sb="2" eb="3">
      <t>クビ</t>
    </rPh>
    <rPh sb="4" eb="6">
      <t>ナル</t>
    </rPh>
    <phoneticPr fontId="5"/>
  </si>
  <si>
    <t>郷ノ首～福江</t>
    <rPh sb="0" eb="1">
      <t>ゴウ</t>
    </rPh>
    <rPh sb="2" eb="3">
      <t>クビ</t>
    </rPh>
    <rPh sb="4" eb="6">
      <t>フクエ</t>
    </rPh>
    <phoneticPr fontId="5"/>
  </si>
  <si>
    <t>延べ宿泊</t>
    <rPh sb="0" eb="1">
      <t>ノ</t>
    </rPh>
    <rPh sb="2" eb="4">
      <t>シュクハク</t>
    </rPh>
    <phoneticPr fontId="4"/>
  </si>
  <si>
    <t>若松～奈留</t>
    <rPh sb="0" eb="2">
      <t>ワカマツ</t>
    </rPh>
    <rPh sb="3" eb="5">
      <t>ナル</t>
    </rPh>
    <phoneticPr fontId="5"/>
  </si>
  <si>
    <t>若松～福江</t>
    <rPh sb="0" eb="2">
      <t>ワカマツ</t>
    </rPh>
    <rPh sb="3" eb="5">
      <t>フクエ</t>
    </rPh>
    <phoneticPr fontId="5"/>
  </si>
  <si>
    <t>土井浦～奈留</t>
    <rPh sb="0" eb="2">
      <t>ドイ</t>
    </rPh>
    <rPh sb="2" eb="3">
      <t>ウラ</t>
    </rPh>
    <rPh sb="4" eb="6">
      <t>ナル</t>
    </rPh>
    <phoneticPr fontId="5"/>
  </si>
  <si>
    <t>累計</t>
    <rPh sb="0" eb="2">
      <t>ルイケイ</t>
    </rPh>
    <phoneticPr fontId="4"/>
  </si>
  <si>
    <t>土井浦～福江</t>
    <rPh sb="0" eb="2">
      <t>ドイ</t>
    </rPh>
    <rPh sb="2" eb="3">
      <t>ウラ</t>
    </rPh>
    <rPh sb="4" eb="6">
      <t>フクエ</t>
    </rPh>
    <phoneticPr fontId="5"/>
  </si>
  <si>
    <t>奥浦～田の浦</t>
    <rPh sb="0" eb="1">
      <t>オク</t>
    </rPh>
    <rPh sb="1" eb="2">
      <t>ウラ</t>
    </rPh>
    <rPh sb="3" eb="4">
      <t>タ</t>
    </rPh>
    <rPh sb="5" eb="6">
      <t>ウラ</t>
    </rPh>
    <phoneticPr fontId="5"/>
  </si>
  <si>
    <t>福江～田の浦</t>
    <rPh sb="0" eb="2">
      <t>フクエ</t>
    </rPh>
    <rPh sb="3" eb="4">
      <t>タ</t>
    </rPh>
    <rPh sb="5" eb="6">
      <t>ウラ</t>
    </rPh>
    <phoneticPr fontId="5"/>
  </si>
  <si>
    <t>福江～本窯</t>
    <rPh sb="0" eb="2">
      <t>フクエ</t>
    </rPh>
    <rPh sb="3" eb="4">
      <t>モト</t>
    </rPh>
    <rPh sb="4" eb="5">
      <t>カマ</t>
    </rPh>
    <phoneticPr fontId="5"/>
  </si>
  <si>
    <t>福江～伊福貴</t>
    <rPh sb="0" eb="2">
      <t>フクエ</t>
    </rPh>
    <rPh sb="3" eb="4">
      <t>イ</t>
    </rPh>
    <rPh sb="4" eb="5">
      <t>フク</t>
    </rPh>
    <rPh sb="5" eb="6">
      <t>キ</t>
    </rPh>
    <phoneticPr fontId="5"/>
  </si>
  <si>
    <t>福江～黄島</t>
    <rPh sb="0" eb="2">
      <t>フクエ</t>
    </rPh>
    <rPh sb="3" eb="4">
      <t>キ</t>
    </rPh>
    <rPh sb="4" eb="5">
      <t>シマ</t>
    </rPh>
    <phoneticPr fontId="5"/>
  </si>
  <si>
    <t>福江～赤島</t>
    <rPh sb="0" eb="2">
      <t>フクエ</t>
    </rPh>
    <rPh sb="3" eb="4">
      <t>アカ</t>
    </rPh>
    <rPh sb="4" eb="5">
      <t>シマ</t>
    </rPh>
    <phoneticPr fontId="5"/>
  </si>
  <si>
    <t>赤島～黄島</t>
    <rPh sb="0" eb="1">
      <t>アカ</t>
    </rPh>
    <rPh sb="1" eb="2">
      <t>シマ</t>
    </rPh>
    <rPh sb="3" eb="4">
      <t>キ</t>
    </rPh>
    <rPh sb="4" eb="5">
      <t>シマ</t>
    </rPh>
    <phoneticPr fontId="5"/>
  </si>
  <si>
    <t>嵯峨島～貝津</t>
  </si>
  <si>
    <t>友住～佐世保</t>
    <rPh sb="0" eb="1">
      <t>トモ</t>
    </rPh>
    <rPh sb="1" eb="2">
      <t>ス</t>
    </rPh>
    <rPh sb="3" eb="6">
      <t>サセボ</t>
    </rPh>
    <phoneticPr fontId="5"/>
  </si>
  <si>
    <t>-</t>
  </si>
  <si>
    <t>笛吹～六島</t>
    <rPh sb="0" eb="1">
      <t>フエ</t>
    </rPh>
    <rPh sb="1" eb="2">
      <t>フ</t>
    </rPh>
    <rPh sb="3" eb="4">
      <t>ロク</t>
    </rPh>
    <rPh sb="4" eb="5">
      <t>シマ</t>
    </rPh>
    <phoneticPr fontId="5"/>
  </si>
  <si>
    <t>笛吹～野崎</t>
    <rPh sb="0" eb="1">
      <t>フエ</t>
    </rPh>
    <rPh sb="1" eb="2">
      <t>フ</t>
    </rPh>
    <rPh sb="3" eb="5">
      <t>ノザキ</t>
    </rPh>
    <phoneticPr fontId="5"/>
  </si>
  <si>
    <t>神浦～柳</t>
    <rPh sb="0" eb="1">
      <t>カミ</t>
    </rPh>
    <rPh sb="1" eb="2">
      <t>ウラ</t>
    </rPh>
    <rPh sb="3" eb="4">
      <t>ヤナギ</t>
    </rPh>
    <phoneticPr fontId="5"/>
  </si>
  <si>
    <t>寺島～柳</t>
    <rPh sb="0" eb="2">
      <t>テラシマ</t>
    </rPh>
    <rPh sb="3" eb="4">
      <t>ヤナギ</t>
    </rPh>
    <phoneticPr fontId="5"/>
  </si>
  <si>
    <t>大島～渡良浦</t>
    <rPh sb="0" eb="2">
      <t>オオシマ</t>
    </rPh>
    <rPh sb="3" eb="4">
      <t>ワタ</t>
    </rPh>
    <rPh sb="4" eb="5">
      <t>ヨ</t>
    </rPh>
    <rPh sb="5" eb="6">
      <t>ウラ</t>
    </rPh>
    <phoneticPr fontId="5"/>
  </si>
  <si>
    <t>大島～郷ノ浦</t>
    <rPh sb="0" eb="2">
      <t>オオシマ</t>
    </rPh>
    <rPh sb="3" eb="4">
      <t>ゴウ</t>
    </rPh>
    <rPh sb="5" eb="6">
      <t>ウラ</t>
    </rPh>
    <phoneticPr fontId="5"/>
  </si>
  <si>
    <t>長島～渡良浦</t>
    <rPh sb="0" eb="2">
      <t>ナガシマ</t>
    </rPh>
    <rPh sb="3" eb="4">
      <t>ワタ</t>
    </rPh>
    <rPh sb="4" eb="5">
      <t>ヨ</t>
    </rPh>
    <rPh sb="5" eb="6">
      <t>ウラ</t>
    </rPh>
    <phoneticPr fontId="5"/>
  </si>
  <si>
    <t>長島～郷ノ浦</t>
    <rPh sb="0" eb="2">
      <t>ナガシマ</t>
    </rPh>
    <rPh sb="3" eb="4">
      <t>ゴウ</t>
    </rPh>
    <rPh sb="5" eb="6">
      <t>ウラ</t>
    </rPh>
    <phoneticPr fontId="5"/>
  </si>
  <si>
    <t>原島～渡良浦</t>
    <rPh sb="0" eb="2">
      <t>ハラシマ</t>
    </rPh>
    <rPh sb="3" eb="4">
      <t>ワタ</t>
    </rPh>
    <rPh sb="4" eb="5">
      <t>ヨ</t>
    </rPh>
    <rPh sb="5" eb="6">
      <t>ウラ</t>
    </rPh>
    <phoneticPr fontId="5"/>
  </si>
  <si>
    <t>原島～郷ノ浦</t>
    <rPh sb="0" eb="1">
      <t>ハラ</t>
    </rPh>
    <rPh sb="1" eb="2">
      <t>シマ</t>
    </rPh>
    <rPh sb="3" eb="4">
      <t>ゴウ</t>
    </rPh>
    <rPh sb="5" eb="6">
      <t>ウラ</t>
    </rPh>
    <phoneticPr fontId="5"/>
  </si>
  <si>
    <t>渡良浦～郷ノ浦</t>
    <rPh sb="0" eb="1">
      <t>ワタ</t>
    </rPh>
    <rPh sb="1" eb="2">
      <t>ヨ</t>
    </rPh>
    <rPh sb="2" eb="3">
      <t>ウラ</t>
    </rPh>
    <rPh sb="4" eb="5">
      <t>ゴウ</t>
    </rPh>
    <rPh sb="6" eb="7">
      <t>ウラ</t>
    </rPh>
    <phoneticPr fontId="5"/>
  </si>
  <si>
    <t>博多～壱岐</t>
    <rPh sb="0" eb="2">
      <t>ハカタ</t>
    </rPh>
    <rPh sb="3" eb="5">
      <t>イキ</t>
    </rPh>
    <phoneticPr fontId="5"/>
  </si>
  <si>
    <t>印通寺～唐津</t>
    <rPh sb="4" eb="6">
      <t>カラツ</t>
    </rPh>
    <phoneticPr fontId="5"/>
  </si>
  <si>
    <t>壱岐～対馬</t>
    <rPh sb="0" eb="2">
      <t>イキ</t>
    </rPh>
    <rPh sb="3" eb="5">
      <t>ツシマ</t>
    </rPh>
    <phoneticPr fontId="5"/>
  </si>
  <si>
    <t>博多～対馬</t>
    <rPh sb="0" eb="2">
      <t>ハカタ</t>
    </rPh>
    <rPh sb="3" eb="5">
      <t>ツシマ</t>
    </rPh>
    <phoneticPr fontId="5"/>
  </si>
  <si>
    <t>博多～比田勝</t>
    <rPh sb="3" eb="4">
      <t>ヒ</t>
    </rPh>
    <rPh sb="4" eb="5">
      <t>タ</t>
    </rPh>
    <rPh sb="5" eb="6">
      <t>カ</t>
    </rPh>
    <phoneticPr fontId="5"/>
  </si>
  <si>
    <t>仁位～佐志賀</t>
    <rPh sb="0" eb="1">
      <t>ジン</t>
    </rPh>
    <rPh sb="1" eb="2">
      <t>クライ</t>
    </rPh>
    <rPh sb="3" eb="4">
      <t>サ</t>
    </rPh>
    <rPh sb="4" eb="6">
      <t>シガ</t>
    </rPh>
    <phoneticPr fontId="5"/>
  </si>
  <si>
    <t>仁位～嵯峨</t>
    <rPh sb="0" eb="1">
      <t>ジン</t>
    </rPh>
    <rPh sb="1" eb="2">
      <t>クライ</t>
    </rPh>
    <rPh sb="3" eb="5">
      <t>サガ</t>
    </rPh>
    <phoneticPr fontId="5"/>
  </si>
  <si>
    <t>仁位～貝鮒</t>
    <rPh sb="0" eb="1">
      <t>ジン</t>
    </rPh>
    <rPh sb="1" eb="2">
      <t>クライ</t>
    </rPh>
    <rPh sb="3" eb="4">
      <t>カイ</t>
    </rPh>
    <rPh sb="4" eb="5">
      <t>フナ</t>
    </rPh>
    <phoneticPr fontId="5"/>
  </si>
  <si>
    <t>仁位～水崎</t>
    <rPh sb="0" eb="1">
      <t>ジン</t>
    </rPh>
    <rPh sb="1" eb="2">
      <t>クライ</t>
    </rPh>
    <rPh sb="3" eb="4">
      <t>ミズ</t>
    </rPh>
    <rPh sb="4" eb="5">
      <t>サキ</t>
    </rPh>
    <phoneticPr fontId="5"/>
  </si>
  <si>
    <t>仁位～加志々</t>
    <rPh sb="0" eb="1">
      <t>ジン</t>
    </rPh>
    <rPh sb="1" eb="2">
      <t>クライ</t>
    </rPh>
    <rPh sb="3" eb="4">
      <t>クワ</t>
    </rPh>
    <rPh sb="4" eb="5">
      <t>ココロザシ</t>
    </rPh>
    <phoneticPr fontId="5"/>
  </si>
  <si>
    <t>仁位～長板浦</t>
    <rPh sb="0" eb="1">
      <t>ジン</t>
    </rPh>
    <rPh sb="1" eb="2">
      <t>クライ</t>
    </rPh>
    <rPh sb="3" eb="4">
      <t>ナガ</t>
    </rPh>
    <rPh sb="4" eb="5">
      <t>イタ</t>
    </rPh>
    <rPh sb="5" eb="6">
      <t>ウラ</t>
    </rPh>
    <phoneticPr fontId="5"/>
  </si>
  <si>
    <t>卯麦～佐志賀</t>
    <rPh sb="3" eb="4">
      <t>サ</t>
    </rPh>
    <rPh sb="4" eb="6">
      <t>シガ</t>
    </rPh>
    <phoneticPr fontId="5"/>
  </si>
  <si>
    <t>卯麦～嵯峨</t>
    <rPh sb="3" eb="5">
      <t>サガ</t>
    </rPh>
    <phoneticPr fontId="5"/>
  </si>
  <si>
    <t>卯麦～貝鮒</t>
    <rPh sb="3" eb="4">
      <t>カイ</t>
    </rPh>
    <rPh sb="4" eb="5">
      <t>フナ</t>
    </rPh>
    <phoneticPr fontId="5"/>
  </si>
  <si>
    <t>卯麦～水崎</t>
    <rPh sb="3" eb="4">
      <t>ミズ</t>
    </rPh>
    <rPh sb="4" eb="5">
      <t>サキ</t>
    </rPh>
    <phoneticPr fontId="5"/>
  </si>
  <si>
    <t>卯麦～加志々</t>
    <rPh sb="3" eb="4">
      <t>クワ</t>
    </rPh>
    <rPh sb="4" eb="5">
      <t>ココロザシ</t>
    </rPh>
    <phoneticPr fontId="5"/>
  </si>
  <si>
    <t>卯麦～長板浦</t>
    <rPh sb="3" eb="4">
      <t>ナガ</t>
    </rPh>
    <rPh sb="4" eb="5">
      <t>イタ</t>
    </rPh>
    <rPh sb="5" eb="6">
      <t>ウラ</t>
    </rPh>
    <phoneticPr fontId="5"/>
  </si>
  <si>
    <t>佐志賀～水崎</t>
    <rPh sb="4" eb="5">
      <t>ミズ</t>
    </rPh>
    <rPh sb="5" eb="6">
      <t>サキ</t>
    </rPh>
    <phoneticPr fontId="5"/>
  </si>
  <si>
    <t>佐志賀～加志々</t>
    <rPh sb="4" eb="5">
      <t>クワ</t>
    </rPh>
    <rPh sb="5" eb="6">
      <t>ココロザシ</t>
    </rPh>
    <phoneticPr fontId="5"/>
  </si>
  <si>
    <t>佐志賀～長板浦</t>
    <rPh sb="4" eb="5">
      <t>ナガ</t>
    </rPh>
    <rPh sb="5" eb="6">
      <t>イタ</t>
    </rPh>
    <rPh sb="6" eb="7">
      <t>ウラ</t>
    </rPh>
    <phoneticPr fontId="5"/>
  </si>
  <si>
    <t>嵯峨～水崎</t>
    <rPh sb="3" eb="4">
      <t>ミズ</t>
    </rPh>
    <rPh sb="4" eb="5">
      <t>サキ</t>
    </rPh>
    <phoneticPr fontId="5"/>
  </si>
  <si>
    <t>嵯峨～加志々</t>
    <rPh sb="3" eb="4">
      <t>クワ</t>
    </rPh>
    <rPh sb="4" eb="5">
      <t>ココロザシ</t>
    </rPh>
    <phoneticPr fontId="5"/>
  </si>
  <si>
    <t>嵯峨～長板浦</t>
    <rPh sb="3" eb="4">
      <t>ナガ</t>
    </rPh>
    <rPh sb="4" eb="5">
      <t>イタ</t>
    </rPh>
    <rPh sb="5" eb="6">
      <t>ウラ</t>
    </rPh>
    <phoneticPr fontId="5"/>
  </si>
  <si>
    <t>貝鮒～水崎</t>
    <rPh sb="3" eb="4">
      <t>ミズ</t>
    </rPh>
    <rPh sb="4" eb="5">
      <t>サキ</t>
    </rPh>
    <phoneticPr fontId="5"/>
  </si>
  <si>
    <t>貝鮒～加志々</t>
    <rPh sb="3" eb="4">
      <t>クワ</t>
    </rPh>
    <rPh sb="4" eb="5">
      <t>ココロザシ</t>
    </rPh>
    <phoneticPr fontId="5"/>
  </si>
  <si>
    <t>貝鮒～長板浦</t>
    <rPh sb="3" eb="4">
      <t>ナガ</t>
    </rPh>
    <rPh sb="4" eb="5">
      <t>イタ</t>
    </rPh>
    <rPh sb="5" eb="6">
      <t>ウラ</t>
    </rPh>
    <phoneticPr fontId="5"/>
  </si>
  <si>
    <t>水崎～長板浦</t>
    <rPh sb="3" eb="4">
      <t>ナガ</t>
    </rPh>
    <rPh sb="4" eb="5">
      <t>イタ</t>
    </rPh>
    <rPh sb="5" eb="6">
      <t>ウラ</t>
    </rPh>
    <phoneticPr fontId="5"/>
  </si>
  <si>
    <t>加志々～長板浦</t>
    <rPh sb="4" eb="5">
      <t>ナガ</t>
    </rPh>
    <rPh sb="5" eb="6">
      <t>イタ</t>
    </rPh>
    <rPh sb="6" eb="7">
      <t>ウラ</t>
    </rPh>
    <phoneticPr fontId="5"/>
  </si>
  <si>
    <t>担当者</t>
    <rPh sb="0" eb="3">
      <t>タントウシャ</t>
    </rPh>
    <phoneticPr fontId="5"/>
  </si>
  <si>
    <t>連絡先</t>
    <rPh sb="0" eb="3">
      <t>レンラクサキ</t>
    </rPh>
    <phoneticPr fontId="6"/>
  </si>
  <si>
    <t>受注型企画旅行</t>
    <rPh sb="0" eb="2">
      <t>ジュチュウ</t>
    </rPh>
    <rPh sb="2" eb="3">
      <t>ガタ</t>
    </rPh>
    <rPh sb="3" eb="5">
      <t>キカク</t>
    </rPh>
    <rPh sb="5" eb="7">
      <t>リョコウ</t>
    </rPh>
    <phoneticPr fontId="6"/>
  </si>
  <si>
    <t>開始日</t>
    <rPh sb="0" eb="3">
      <t>カイシビ</t>
    </rPh>
    <phoneticPr fontId="6"/>
  </si>
  <si>
    <t>令和</t>
    <rPh sb="0" eb="2">
      <t>レイワ</t>
    </rPh>
    <phoneticPr fontId="6"/>
  </si>
  <si>
    <t>年</t>
  </si>
  <si>
    <t>月</t>
    <rPh sb="0" eb="1">
      <t>ツキ</t>
    </rPh>
    <phoneticPr fontId="5"/>
  </si>
  <si>
    <t>日</t>
    <rPh sb="0" eb="1">
      <t>ヒ</t>
    </rPh>
    <phoneticPr fontId="6"/>
  </si>
  <si>
    <t>終了日</t>
    <rPh sb="0" eb="3">
      <t>シュウリョウビ</t>
    </rPh>
    <phoneticPr fontId="6"/>
  </si>
  <si>
    <t>○</t>
  </si>
  <si>
    <t>登録</t>
    <rPh sb="0" eb="2">
      <t>トウロク</t>
    </rPh>
    <phoneticPr fontId="6"/>
  </si>
  <si>
    <t>1泊　5/11～12　　2泊　5/11～5/13</t>
    <rPh sb="1" eb="2">
      <t>ハク</t>
    </rPh>
    <rPh sb="13" eb="14">
      <t>ハク</t>
    </rPh>
    <phoneticPr fontId="4"/>
  </si>
  <si>
    <t>令和7年度</t>
    <rPh sb="0" eb="2">
      <t>レイワ</t>
    </rPh>
    <rPh sb="3" eb="5">
      <t>ネンド</t>
    </rPh>
    <phoneticPr fontId="23"/>
  </si>
  <si>
    <t>航路</t>
    <rPh sb="0" eb="2">
      <t>コウロ</t>
    </rPh>
    <phoneticPr fontId="23"/>
  </si>
  <si>
    <t>JF</t>
    <phoneticPr fontId="6"/>
  </si>
  <si>
    <t>ジェットフォイル</t>
    <phoneticPr fontId="6"/>
  </si>
  <si>
    <t>航路（壱岐・対馬地区）　本土～離島</t>
    <rPh sb="0" eb="2">
      <t>コウロ</t>
    </rPh>
    <rPh sb="3" eb="5">
      <t>イキ</t>
    </rPh>
    <rPh sb="6" eb="8">
      <t>ツシマ</t>
    </rPh>
    <rPh sb="8" eb="10">
      <t>チク</t>
    </rPh>
    <phoneticPr fontId="6"/>
  </si>
  <si>
    <t>航路（五島地区）　本土～離島</t>
    <rPh sb="0" eb="2">
      <t>コウロ</t>
    </rPh>
    <rPh sb="3" eb="5">
      <t>ゴトウ</t>
    </rPh>
    <rPh sb="5" eb="7">
      <t>チク</t>
    </rPh>
    <rPh sb="9" eb="11">
      <t>ホンド</t>
    </rPh>
    <rPh sb="12" eb="14">
      <t>リトウ</t>
    </rPh>
    <phoneticPr fontId="6"/>
  </si>
  <si>
    <t>航路（五島地区）　チャーター</t>
    <rPh sb="0" eb="2">
      <t>コウロ</t>
    </rPh>
    <rPh sb="3" eb="5">
      <t>ゴトウ</t>
    </rPh>
    <rPh sb="5" eb="7">
      <t>チク</t>
    </rPh>
    <phoneticPr fontId="6"/>
  </si>
  <si>
    <t>番号</t>
    <rPh sb="0" eb="2">
      <t>バンゴウ</t>
    </rPh>
    <phoneticPr fontId="6"/>
  </si>
  <si>
    <t>船種</t>
    <rPh sb="0" eb="2">
      <t>センシュ</t>
    </rPh>
    <phoneticPr fontId="6"/>
  </si>
  <si>
    <t>博多</t>
    <rPh sb="0" eb="2">
      <t>ハカタ</t>
    </rPh>
    <phoneticPr fontId="25"/>
  </si>
  <si>
    <t>壱岐</t>
    <rPh sb="0" eb="2">
      <t>イキ</t>
    </rPh>
    <phoneticPr fontId="25"/>
  </si>
  <si>
    <t>長崎</t>
    <rPh sb="0" eb="2">
      <t>ナガサキ</t>
    </rPh>
    <phoneticPr fontId="25"/>
  </si>
  <si>
    <t>福江</t>
    <rPh sb="0" eb="2">
      <t>フクエ</t>
    </rPh>
    <phoneticPr fontId="25"/>
  </si>
  <si>
    <t>鯛ノ浦</t>
    <rPh sb="0" eb="1">
      <t>タイ</t>
    </rPh>
    <rPh sb="2" eb="3">
      <t>ウラ</t>
    </rPh>
    <phoneticPr fontId="5"/>
  </si>
  <si>
    <t>平戸</t>
    <rPh sb="0" eb="2">
      <t>ヒラド</t>
    </rPh>
    <phoneticPr fontId="5"/>
  </si>
  <si>
    <t>高速船</t>
    <rPh sb="0" eb="3">
      <t>コウソクセン</t>
    </rPh>
    <phoneticPr fontId="6"/>
  </si>
  <si>
    <t>奈良尾</t>
    <rPh sb="0" eb="3">
      <t>ナラオ</t>
    </rPh>
    <phoneticPr fontId="25"/>
  </si>
  <si>
    <t>唐津</t>
    <rPh sb="0" eb="2">
      <t>カラツ</t>
    </rPh>
    <phoneticPr fontId="25"/>
  </si>
  <si>
    <t>印通寺</t>
    <phoneticPr fontId="25"/>
  </si>
  <si>
    <t>奈留島</t>
    <rPh sb="0" eb="2">
      <t>ナル</t>
    </rPh>
    <rPh sb="2" eb="3">
      <t>シマ</t>
    </rPh>
    <phoneticPr fontId="25"/>
  </si>
  <si>
    <t>主な離島間</t>
    <rPh sb="0" eb="1">
      <t>オモ</t>
    </rPh>
    <rPh sb="2" eb="4">
      <t>リトウ</t>
    </rPh>
    <rPh sb="4" eb="5">
      <t>カン</t>
    </rPh>
    <phoneticPr fontId="6"/>
  </si>
  <si>
    <t>対馬</t>
    <rPh sb="0" eb="2">
      <t>ツシマ</t>
    </rPh>
    <phoneticPr fontId="25"/>
  </si>
  <si>
    <t>〇五島市～</t>
    <rPh sb="1" eb="4">
      <t>ゴトウシ</t>
    </rPh>
    <phoneticPr fontId="6"/>
  </si>
  <si>
    <t>五島市（福江）～新上五島町</t>
    <rPh sb="0" eb="3">
      <t>ゴトウシ</t>
    </rPh>
    <rPh sb="4" eb="6">
      <t>フクエ</t>
    </rPh>
    <rPh sb="8" eb="13">
      <t>シンカミゴトウチョウ</t>
    </rPh>
    <phoneticPr fontId="6"/>
  </si>
  <si>
    <t>博多</t>
    <phoneticPr fontId="25"/>
  </si>
  <si>
    <t>比田勝</t>
    <rPh sb="0" eb="1">
      <t>ヒ</t>
    </rPh>
    <rPh sb="1" eb="2">
      <t>タ</t>
    </rPh>
    <rPh sb="2" eb="3">
      <t>カ</t>
    </rPh>
    <phoneticPr fontId="25"/>
  </si>
  <si>
    <t>長崎</t>
    <phoneticPr fontId="25"/>
  </si>
  <si>
    <t>有川</t>
    <rPh sb="0" eb="2">
      <t>アリカワ</t>
    </rPh>
    <phoneticPr fontId="25"/>
  </si>
  <si>
    <t>長崎</t>
    <phoneticPr fontId="6"/>
  </si>
  <si>
    <t>佐世保</t>
    <rPh sb="0" eb="3">
      <t>サセボ</t>
    </rPh>
    <phoneticPr fontId="25"/>
  </si>
  <si>
    <t>JF</t>
  </si>
  <si>
    <t>航路（壱岐・対馬地区）　離島間</t>
    <rPh sb="0" eb="2">
      <t>コウロ</t>
    </rPh>
    <rPh sb="14" eb="15">
      <t>カン</t>
    </rPh>
    <phoneticPr fontId="6"/>
  </si>
  <si>
    <t>小値賀</t>
    <rPh sb="0" eb="3">
      <t>オヂカ</t>
    </rPh>
    <phoneticPr fontId="25"/>
  </si>
  <si>
    <t>福江</t>
    <rPh sb="0" eb="2">
      <t>フクエ</t>
    </rPh>
    <phoneticPr fontId="5"/>
  </si>
  <si>
    <t>青方</t>
    <rPh sb="0" eb="1">
      <t>アオ</t>
    </rPh>
    <rPh sb="1" eb="2">
      <t>カタ</t>
    </rPh>
    <phoneticPr fontId="5"/>
  </si>
  <si>
    <t>宇久平</t>
    <rPh sb="0" eb="2">
      <t>ウク</t>
    </rPh>
    <rPh sb="2" eb="3">
      <t>タイラ</t>
    </rPh>
    <phoneticPr fontId="25"/>
  </si>
  <si>
    <t>郷ノ首</t>
    <rPh sb="0" eb="1">
      <t>ゴウ</t>
    </rPh>
    <rPh sb="2" eb="3">
      <t>クビ</t>
    </rPh>
    <phoneticPr fontId="5"/>
  </si>
  <si>
    <t>若松</t>
    <rPh sb="0" eb="2">
      <t>ワカマツ</t>
    </rPh>
    <phoneticPr fontId="5"/>
  </si>
  <si>
    <t>土井浦</t>
    <rPh sb="0" eb="2">
      <t>ドイ</t>
    </rPh>
    <rPh sb="2" eb="3">
      <t>ウラ</t>
    </rPh>
    <phoneticPr fontId="5"/>
  </si>
  <si>
    <t>大島</t>
    <rPh sb="0" eb="2">
      <t>オオシマ</t>
    </rPh>
    <phoneticPr fontId="25"/>
  </si>
  <si>
    <t>渡良浦</t>
    <rPh sb="0" eb="1">
      <t>ワタ</t>
    </rPh>
    <rPh sb="1" eb="2">
      <t>ヨ</t>
    </rPh>
    <rPh sb="2" eb="3">
      <t>ウラ</t>
    </rPh>
    <phoneticPr fontId="25"/>
  </si>
  <si>
    <t>宇久平</t>
    <rPh sb="0" eb="2">
      <t>ウク</t>
    </rPh>
    <rPh sb="2" eb="3">
      <t>ヒラ</t>
    </rPh>
    <phoneticPr fontId="25"/>
  </si>
  <si>
    <t>五島市（福江）～五島市久賀島　田ノ浦港</t>
    <rPh sb="0" eb="3">
      <t>ゴトウシ</t>
    </rPh>
    <rPh sb="4" eb="6">
      <t>フクエ</t>
    </rPh>
    <rPh sb="8" eb="11">
      <t>ゴトウシ</t>
    </rPh>
    <rPh sb="11" eb="13">
      <t>クガ</t>
    </rPh>
    <rPh sb="13" eb="14">
      <t>ジマ</t>
    </rPh>
    <rPh sb="15" eb="16">
      <t>タ</t>
    </rPh>
    <rPh sb="17" eb="18">
      <t>ウラ</t>
    </rPh>
    <rPh sb="18" eb="19">
      <t>コウ</t>
    </rPh>
    <phoneticPr fontId="6"/>
  </si>
  <si>
    <t>郷ノ浦</t>
    <rPh sb="0" eb="1">
      <t>ゴウ</t>
    </rPh>
    <rPh sb="2" eb="3">
      <t>ウラ</t>
    </rPh>
    <phoneticPr fontId="25"/>
  </si>
  <si>
    <t>宇久</t>
    <rPh sb="0" eb="2">
      <t>ウク</t>
    </rPh>
    <phoneticPr fontId="25"/>
  </si>
  <si>
    <t>田の浦</t>
    <rPh sb="0" eb="1">
      <t>タ</t>
    </rPh>
    <rPh sb="2" eb="3">
      <t>ウラ</t>
    </rPh>
    <phoneticPr fontId="5"/>
  </si>
  <si>
    <t>長島</t>
    <rPh sb="0" eb="2">
      <t>ナガシマ</t>
    </rPh>
    <phoneticPr fontId="25"/>
  </si>
  <si>
    <t>五島市（福江）～小値賀町</t>
    <rPh sb="8" eb="11">
      <t>オジカ</t>
    </rPh>
    <rPh sb="11" eb="12">
      <t>チョウ</t>
    </rPh>
    <phoneticPr fontId="6"/>
  </si>
  <si>
    <t>青方</t>
    <rPh sb="0" eb="1">
      <t>アオ</t>
    </rPh>
    <rPh sb="1" eb="2">
      <t>カタ</t>
    </rPh>
    <phoneticPr fontId="25"/>
  </si>
  <si>
    <t>小値賀</t>
    <rPh sb="0" eb="3">
      <t>オヂカ</t>
    </rPh>
    <phoneticPr fontId="5"/>
  </si>
  <si>
    <t>原島</t>
    <rPh sb="0" eb="2">
      <t>ハラシマ</t>
    </rPh>
    <phoneticPr fontId="25"/>
  </si>
  <si>
    <t>奈留</t>
    <rPh sb="0" eb="2">
      <t>ナル</t>
    </rPh>
    <phoneticPr fontId="25"/>
  </si>
  <si>
    <t>五島市（福江）～宇久町</t>
    <rPh sb="0" eb="3">
      <t>ゴトウシ</t>
    </rPh>
    <rPh sb="4" eb="6">
      <t>フクエ</t>
    </rPh>
    <rPh sb="8" eb="11">
      <t>ウクマチ</t>
    </rPh>
    <phoneticPr fontId="6"/>
  </si>
  <si>
    <t>原島</t>
    <rPh sb="0" eb="1">
      <t>ハラ</t>
    </rPh>
    <rPh sb="1" eb="2">
      <t>シマ</t>
    </rPh>
    <phoneticPr fontId="25"/>
  </si>
  <si>
    <t>宇久</t>
    <rPh sb="0" eb="2">
      <t>ウク</t>
    </rPh>
    <phoneticPr fontId="5"/>
  </si>
  <si>
    <t>五島市　奈留島～新上五島町</t>
    <rPh sb="0" eb="2">
      <t>ゴトウ</t>
    </rPh>
    <rPh sb="2" eb="3">
      <t>シ</t>
    </rPh>
    <rPh sb="4" eb="6">
      <t>ナル</t>
    </rPh>
    <rPh sb="6" eb="7">
      <t>シマ</t>
    </rPh>
    <rPh sb="8" eb="13">
      <t>シンカミゴトウチョウ</t>
    </rPh>
    <phoneticPr fontId="6"/>
  </si>
  <si>
    <t>仁位</t>
    <rPh sb="0" eb="1">
      <t>ジン</t>
    </rPh>
    <rPh sb="1" eb="2">
      <t>クライ</t>
    </rPh>
    <phoneticPr fontId="25"/>
  </si>
  <si>
    <t>佐志賀</t>
    <rPh sb="0" eb="1">
      <t>サ</t>
    </rPh>
    <rPh sb="1" eb="3">
      <t>シガ</t>
    </rPh>
    <phoneticPr fontId="25"/>
  </si>
  <si>
    <t>航路（五島地区）　離島間</t>
    <rPh sb="0" eb="2">
      <t>コウロ</t>
    </rPh>
    <rPh sb="3" eb="5">
      <t>ゴトウ</t>
    </rPh>
    <rPh sb="5" eb="7">
      <t>チク</t>
    </rPh>
    <rPh sb="11" eb="12">
      <t>カン</t>
    </rPh>
    <phoneticPr fontId="6"/>
  </si>
  <si>
    <t>嵯峨</t>
    <rPh sb="0" eb="2">
      <t>サガ</t>
    </rPh>
    <phoneticPr fontId="25"/>
  </si>
  <si>
    <t>奈留</t>
    <rPh sb="0" eb="2">
      <t>ナル</t>
    </rPh>
    <phoneticPr fontId="5"/>
  </si>
  <si>
    <t>貝鮒</t>
    <rPh sb="0" eb="1">
      <t>カイ</t>
    </rPh>
    <rPh sb="1" eb="2">
      <t>フナ</t>
    </rPh>
    <phoneticPr fontId="25"/>
  </si>
  <si>
    <t>水崎</t>
    <rPh sb="0" eb="1">
      <t>ミズ</t>
    </rPh>
    <rPh sb="1" eb="2">
      <t>サキ</t>
    </rPh>
    <phoneticPr fontId="25"/>
  </si>
  <si>
    <t>五島市　奈留島～宇久町</t>
    <rPh sb="0" eb="2">
      <t>ゴトウ</t>
    </rPh>
    <rPh sb="2" eb="3">
      <t>シ</t>
    </rPh>
    <rPh sb="4" eb="6">
      <t>ナル</t>
    </rPh>
    <rPh sb="6" eb="7">
      <t>シマ</t>
    </rPh>
    <rPh sb="8" eb="10">
      <t>ウク</t>
    </rPh>
    <rPh sb="10" eb="11">
      <t>マチ</t>
    </rPh>
    <phoneticPr fontId="6"/>
  </si>
  <si>
    <t>加志々</t>
    <rPh sb="0" eb="1">
      <t>クワ</t>
    </rPh>
    <rPh sb="1" eb="2">
      <t>ココロザシ</t>
    </rPh>
    <phoneticPr fontId="25"/>
  </si>
  <si>
    <t>長板浦</t>
    <rPh sb="0" eb="1">
      <t>ナガ</t>
    </rPh>
    <rPh sb="1" eb="2">
      <t>イタ</t>
    </rPh>
    <rPh sb="2" eb="3">
      <t>ウラ</t>
    </rPh>
    <phoneticPr fontId="25"/>
  </si>
  <si>
    <t>郷ノ首</t>
    <rPh sb="0" eb="1">
      <t>ゴウ</t>
    </rPh>
    <rPh sb="2" eb="3">
      <t>クビ</t>
    </rPh>
    <phoneticPr fontId="25"/>
  </si>
  <si>
    <t>五島市　奈留島～小値賀町</t>
    <rPh sb="0" eb="2">
      <t>ゴトウ</t>
    </rPh>
    <rPh sb="2" eb="3">
      <t>シ</t>
    </rPh>
    <rPh sb="4" eb="6">
      <t>ナル</t>
    </rPh>
    <rPh sb="6" eb="7">
      <t>シマ</t>
    </rPh>
    <rPh sb="8" eb="11">
      <t>オジカ</t>
    </rPh>
    <rPh sb="11" eb="12">
      <t>チョウ</t>
    </rPh>
    <phoneticPr fontId="6"/>
  </si>
  <si>
    <t>卯麦</t>
    <phoneticPr fontId="25"/>
  </si>
  <si>
    <t>若松</t>
    <rPh sb="0" eb="2">
      <t>ワカマツ</t>
    </rPh>
    <phoneticPr fontId="25"/>
  </si>
  <si>
    <t>ﾌｪﾘｰ・高</t>
    <rPh sb="5" eb="6">
      <t>コウ</t>
    </rPh>
    <phoneticPr fontId="6"/>
  </si>
  <si>
    <t>土井浦</t>
    <rPh sb="0" eb="2">
      <t>ドイ</t>
    </rPh>
    <rPh sb="2" eb="3">
      <t>ウラ</t>
    </rPh>
    <phoneticPr fontId="25"/>
  </si>
  <si>
    <t>〇新上五島町～</t>
    <rPh sb="1" eb="6">
      <t>シンカミゴトウチョウ</t>
    </rPh>
    <phoneticPr fontId="6"/>
  </si>
  <si>
    <t>新上五島町～小値賀町</t>
    <rPh sb="0" eb="4">
      <t>シンカミゴトウ</t>
    </rPh>
    <rPh sb="4" eb="5">
      <t>チョウ</t>
    </rPh>
    <rPh sb="6" eb="9">
      <t>オジカ</t>
    </rPh>
    <rPh sb="9" eb="10">
      <t>チョウ</t>
    </rPh>
    <phoneticPr fontId="6"/>
  </si>
  <si>
    <t>有川</t>
    <rPh sb="0" eb="2">
      <t>アリカワ</t>
    </rPh>
    <phoneticPr fontId="5"/>
  </si>
  <si>
    <t>新上五島町～宇久町</t>
    <rPh sb="0" eb="4">
      <t>シンカミゴトウ</t>
    </rPh>
    <rPh sb="4" eb="5">
      <t>チョウ</t>
    </rPh>
    <rPh sb="6" eb="9">
      <t>ウクマチ</t>
    </rPh>
    <phoneticPr fontId="6"/>
  </si>
  <si>
    <t>佐志賀</t>
    <phoneticPr fontId="25"/>
  </si>
  <si>
    <t>宇久平</t>
    <rPh sb="0" eb="2">
      <t>ウク</t>
    </rPh>
    <rPh sb="2" eb="3">
      <t>ヒラ</t>
    </rPh>
    <phoneticPr fontId="5"/>
  </si>
  <si>
    <t>嵯峨</t>
    <phoneticPr fontId="25"/>
  </si>
  <si>
    <t>貝鮒</t>
    <phoneticPr fontId="25"/>
  </si>
  <si>
    <t>水崎</t>
    <phoneticPr fontId="25"/>
  </si>
  <si>
    <t>加志々</t>
    <phoneticPr fontId="25"/>
  </si>
  <si>
    <t>奥浦</t>
    <rPh sb="0" eb="1">
      <t>オク</t>
    </rPh>
    <rPh sb="1" eb="2">
      <t>ウラ</t>
    </rPh>
    <phoneticPr fontId="25"/>
  </si>
  <si>
    <t>田の浦</t>
    <rPh sb="0" eb="1">
      <t>タ</t>
    </rPh>
    <rPh sb="2" eb="3">
      <t>ウラ</t>
    </rPh>
    <phoneticPr fontId="25"/>
  </si>
  <si>
    <t>本窯</t>
    <rPh sb="0" eb="1">
      <t>モト</t>
    </rPh>
    <rPh sb="1" eb="2">
      <t>カマ</t>
    </rPh>
    <phoneticPr fontId="25"/>
  </si>
  <si>
    <t>伊福貴</t>
    <rPh sb="0" eb="1">
      <t>イ</t>
    </rPh>
    <rPh sb="1" eb="2">
      <t>フク</t>
    </rPh>
    <rPh sb="2" eb="3">
      <t>キ</t>
    </rPh>
    <phoneticPr fontId="25"/>
  </si>
  <si>
    <t>黄島</t>
    <rPh sb="0" eb="1">
      <t>キ</t>
    </rPh>
    <rPh sb="1" eb="2">
      <t>シマ</t>
    </rPh>
    <phoneticPr fontId="25"/>
  </si>
  <si>
    <t>赤島</t>
    <rPh sb="0" eb="1">
      <t>アカ</t>
    </rPh>
    <rPh sb="1" eb="2">
      <t>シマ</t>
    </rPh>
    <phoneticPr fontId="25"/>
  </si>
  <si>
    <t>嵯峨島</t>
  </si>
  <si>
    <t>貝津</t>
  </si>
  <si>
    <t>友住</t>
    <rPh sb="0" eb="1">
      <t>トモ</t>
    </rPh>
    <rPh sb="1" eb="2">
      <t>ス</t>
    </rPh>
    <phoneticPr fontId="25"/>
  </si>
  <si>
    <t>江島</t>
    <rPh sb="0" eb="1">
      <t>エ</t>
    </rPh>
    <rPh sb="1" eb="2">
      <t>シマ</t>
    </rPh>
    <phoneticPr fontId="25"/>
  </si>
  <si>
    <t>崎戸</t>
    <rPh sb="0" eb="2">
      <t>サキト</t>
    </rPh>
    <phoneticPr fontId="25"/>
  </si>
  <si>
    <t>笛吹</t>
    <rPh sb="0" eb="1">
      <t>フエ</t>
    </rPh>
    <rPh sb="1" eb="2">
      <t>フ</t>
    </rPh>
    <phoneticPr fontId="25"/>
  </si>
  <si>
    <t>六島</t>
    <rPh sb="0" eb="1">
      <t>ロク</t>
    </rPh>
    <rPh sb="1" eb="2">
      <t>シマ</t>
    </rPh>
    <phoneticPr fontId="25"/>
  </si>
  <si>
    <t>野崎</t>
    <rPh sb="0" eb="2">
      <t>ノザキ</t>
    </rPh>
    <phoneticPr fontId="25"/>
  </si>
  <si>
    <t>神浦</t>
    <rPh sb="0" eb="1">
      <t>カミ</t>
    </rPh>
    <rPh sb="1" eb="2">
      <t>ウラ</t>
    </rPh>
    <phoneticPr fontId="25"/>
  </si>
  <si>
    <t>柳</t>
    <rPh sb="0" eb="1">
      <t>ヤナギ</t>
    </rPh>
    <phoneticPr fontId="25"/>
  </si>
  <si>
    <t>寺島</t>
    <rPh sb="0" eb="2">
      <t>テラシマ</t>
    </rPh>
    <phoneticPr fontId="25"/>
  </si>
  <si>
    <t>旅行
会社名</t>
    <rPh sb="0" eb="2">
      <t>リョコウ</t>
    </rPh>
    <rPh sb="3" eb="6">
      <t>カイシャメイ</t>
    </rPh>
    <phoneticPr fontId="5"/>
  </si>
  <si>
    <t>（円）</t>
    <rPh sb="1" eb="2">
      <t>エン</t>
    </rPh>
    <phoneticPr fontId="23"/>
  </si>
  <si>
    <t>地域</t>
    <rPh sb="0" eb="2">
      <t>チイキ</t>
    </rPh>
    <phoneticPr fontId="5"/>
  </si>
  <si>
    <t>事業者</t>
    <rPh sb="0" eb="3">
      <t>ジギョウシャ</t>
    </rPh>
    <phoneticPr fontId="5"/>
  </si>
  <si>
    <t>船種</t>
    <rPh sb="0" eb="1">
      <t>セン</t>
    </rPh>
    <rPh sb="1" eb="2">
      <t>シュ</t>
    </rPh>
    <phoneticPr fontId="5"/>
  </si>
  <si>
    <t>片道</t>
    <rPh sb="0" eb="2">
      <t>カタミチ</t>
    </rPh>
    <phoneticPr fontId="5"/>
  </si>
  <si>
    <t>小人</t>
    <rPh sb="0" eb="2">
      <t>コビト</t>
    </rPh>
    <phoneticPr fontId="5"/>
  </si>
  <si>
    <t>五島列島</t>
    <rPh sb="0" eb="2">
      <t>ゴトウ</t>
    </rPh>
    <rPh sb="2" eb="4">
      <t>レットウ</t>
    </rPh>
    <phoneticPr fontId="28"/>
  </si>
  <si>
    <t>九州商船株式会社</t>
    <rPh sb="0" eb="2">
      <t>キュウシュウ</t>
    </rPh>
    <rPh sb="2" eb="4">
      <t>ショウセン</t>
    </rPh>
    <rPh sb="4" eb="8">
      <t>カブシキガイシャ</t>
    </rPh>
    <phoneticPr fontId="5"/>
  </si>
  <si>
    <t>長崎～五島</t>
    <rPh sb="0" eb="2">
      <t>ナガサキ</t>
    </rPh>
    <rPh sb="3" eb="5">
      <t>ゴトウ</t>
    </rPh>
    <phoneticPr fontId="5"/>
  </si>
  <si>
    <t>佐世保～上五島</t>
    <phoneticPr fontId="5"/>
  </si>
  <si>
    <t>野母商船株式会社</t>
    <rPh sb="0" eb="2">
      <t>ノモ</t>
    </rPh>
    <rPh sb="2" eb="4">
      <t>ショウセン</t>
    </rPh>
    <rPh sb="4" eb="8">
      <t>カブシキガイシャ</t>
    </rPh>
    <phoneticPr fontId="5"/>
  </si>
  <si>
    <t>福江～青方～博多</t>
    <rPh sb="0" eb="2">
      <t>フクエ</t>
    </rPh>
    <rPh sb="3" eb="4">
      <t>アオ</t>
    </rPh>
    <rPh sb="4" eb="5">
      <t>カタ</t>
    </rPh>
    <rPh sb="6" eb="8">
      <t>ハカタ</t>
    </rPh>
    <phoneticPr fontId="5"/>
  </si>
  <si>
    <t>五島産業汽船株式会社</t>
    <rPh sb="0" eb="2">
      <t>ゴトウ</t>
    </rPh>
    <rPh sb="2" eb="4">
      <t>サンギョウ</t>
    </rPh>
    <rPh sb="4" eb="6">
      <t>キセン</t>
    </rPh>
    <rPh sb="6" eb="10">
      <t>カブシキガイシャ</t>
    </rPh>
    <phoneticPr fontId="5"/>
  </si>
  <si>
    <t>五島旅客船株式会社</t>
    <rPh sb="5" eb="9">
      <t>カブシキガイシャ</t>
    </rPh>
    <phoneticPr fontId="5"/>
  </si>
  <si>
    <t>若松～土井首</t>
    <rPh sb="0" eb="2">
      <t>ワカマツ</t>
    </rPh>
    <rPh sb="3" eb="5">
      <t>ドイ</t>
    </rPh>
    <rPh sb="5" eb="6">
      <t>クビ</t>
    </rPh>
    <phoneticPr fontId="5"/>
  </si>
  <si>
    <t>有限会社木口汽船</t>
    <rPh sb="0" eb="4">
      <t>ユウゲンガイシャ</t>
    </rPh>
    <phoneticPr fontId="5"/>
  </si>
  <si>
    <t>久賀～福江～椛島</t>
    <rPh sb="6" eb="8">
      <t>カバシマ</t>
    </rPh>
    <phoneticPr fontId="5"/>
  </si>
  <si>
    <t>有限会社黄島海運</t>
    <rPh sb="0" eb="4">
      <t>ユウゲンガイシャ</t>
    </rPh>
    <phoneticPr fontId="5"/>
  </si>
  <si>
    <t>黄島～福江</t>
  </si>
  <si>
    <t>嵯峨島旅客船有限会社</t>
    <rPh sb="6" eb="10">
      <t>ユウゲンガイシャ</t>
    </rPh>
    <phoneticPr fontId="5"/>
  </si>
  <si>
    <t>崎戸商船株式会社</t>
    <rPh sb="4" eb="8">
      <t>カブシキガイシャ</t>
    </rPh>
    <phoneticPr fontId="5"/>
  </si>
  <si>
    <t>小値賀町</t>
  </si>
  <si>
    <t>笛吹～大島・野﨑</t>
    <phoneticPr fontId="5"/>
  </si>
  <si>
    <t>佐世保市</t>
    <rPh sb="0" eb="4">
      <t>サセボシ</t>
    </rPh>
    <phoneticPr fontId="5"/>
  </si>
  <si>
    <t>壱岐島</t>
    <rPh sb="0" eb="2">
      <t>イキ</t>
    </rPh>
    <rPh sb="2" eb="3">
      <t>シマ</t>
    </rPh>
    <phoneticPr fontId="28"/>
  </si>
  <si>
    <t>九州郵船株式会社</t>
    <rPh sb="0" eb="2">
      <t>キュウシュウ</t>
    </rPh>
    <rPh sb="2" eb="4">
      <t>ユウセン</t>
    </rPh>
    <rPh sb="4" eb="8">
      <t>カブシキガイシャ</t>
    </rPh>
    <phoneticPr fontId="5"/>
  </si>
  <si>
    <t>博多～壱岐～対馬</t>
    <rPh sb="0" eb="2">
      <t>ハカタ</t>
    </rPh>
    <rPh sb="3" eb="5">
      <t>イキ</t>
    </rPh>
    <rPh sb="6" eb="8">
      <t>ツシマ</t>
    </rPh>
    <phoneticPr fontId="5"/>
  </si>
  <si>
    <t>壱岐島・対馬</t>
    <rPh sb="0" eb="2">
      <t>イキ</t>
    </rPh>
    <rPh sb="2" eb="3">
      <t>シマ</t>
    </rPh>
    <rPh sb="4" eb="6">
      <t>ツシマ</t>
    </rPh>
    <phoneticPr fontId="28"/>
  </si>
  <si>
    <t>対馬</t>
    <rPh sb="0" eb="2">
      <t>ツシマ</t>
    </rPh>
    <phoneticPr fontId="28"/>
  </si>
  <si>
    <t>博多～比田勝</t>
  </si>
  <si>
    <t>仁位～長板浦</t>
    <rPh sb="3" eb="4">
      <t>ナガ</t>
    </rPh>
    <rPh sb="4" eb="5">
      <t>イタ</t>
    </rPh>
    <rPh sb="5" eb="6">
      <t>ウラ</t>
    </rPh>
    <phoneticPr fontId="5"/>
  </si>
  <si>
    <t>令和7年度</t>
    <rPh sb="0" eb="2">
      <t>レイワ</t>
    </rPh>
    <rPh sb="3" eb="5">
      <t>ネンド</t>
    </rPh>
    <phoneticPr fontId="5"/>
  </si>
  <si>
    <t>別表（1）</t>
    <rPh sb="0" eb="2">
      <t>ベッピョウ</t>
    </rPh>
    <phoneticPr fontId="31"/>
  </si>
  <si>
    <t>航空路利用の場合</t>
    <rPh sb="0" eb="3">
      <t>コウクウロ</t>
    </rPh>
    <rPh sb="3" eb="5">
      <t>リヨウ</t>
    </rPh>
    <rPh sb="6" eb="8">
      <t>バアイ</t>
    </rPh>
    <phoneticPr fontId="5"/>
  </si>
  <si>
    <t>　</t>
    <phoneticPr fontId="5"/>
  </si>
  <si>
    <t>運航</t>
    <phoneticPr fontId="5"/>
  </si>
  <si>
    <t>路線</t>
    <rPh sb="0" eb="2">
      <t>ロセン</t>
    </rPh>
    <phoneticPr fontId="5"/>
  </si>
  <si>
    <t>助成額
（一人当たり）</t>
    <rPh sb="0" eb="2">
      <t>ジョセイ</t>
    </rPh>
    <rPh sb="2" eb="3">
      <t>ガク</t>
    </rPh>
    <rPh sb="5" eb="7">
      <t>ヒトリ</t>
    </rPh>
    <rPh sb="7" eb="8">
      <t>ア</t>
    </rPh>
    <phoneticPr fontId="5"/>
  </si>
  <si>
    <t>片道
 (One Way)</t>
    <rPh sb="0" eb="1">
      <t>カタ</t>
    </rPh>
    <rPh sb="1" eb="2">
      <t>ミチ</t>
    </rPh>
    <phoneticPr fontId="5"/>
  </si>
  <si>
    <t>ＯＲＣ・ＡＮＡ</t>
    <phoneticPr fontId="5"/>
  </si>
  <si>
    <t>長崎～対馬
(NGS-TSJ)</t>
    <rPh sb="0" eb="2">
      <t>ナガサキ</t>
    </rPh>
    <rPh sb="3" eb="5">
      <t>ツシマ</t>
    </rPh>
    <phoneticPr fontId="5"/>
  </si>
  <si>
    <t>B</t>
    <phoneticPr fontId="5"/>
  </si>
  <si>
    <t>長崎～壱岐
(NGS-IKI)</t>
    <rPh sb="0" eb="2">
      <t>ナガサキ</t>
    </rPh>
    <rPh sb="3" eb="5">
      <t>イキ</t>
    </rPh>
    <phoneticPr fontId="5"/>
  </si>
  <si>
    <t>C</t>
    <phoneticPr fontId="5"/>
  </si>
  <si>
    <t>長崎～福江
(NGS-FUJ)</t>
    <rPh sb="0" eb="2">
      <t>ナガサキ</t>
    </rPh>
    <rPh sb="3" eb="5">
      <t>フクエ</t>
    </rPh>
    <phoneticPr fontId="5"/>
  </si>
  <si>
    <t>D</t>
    <phoneticPr fontId="5"/>
  </si>
  <si>
    <t>福岡～福江
(FUK-FUJ)</t>
    <rPh sb="0" eb="2">
      <t>フクオカ</t>
    </rPh>
    <rPh sb="3" eb="5">
      <t>フクエ</t>
    </rPh>
    <phoneticPr fontId="5"/>
  </si>
  <si>
    <t>福岡～対馬
(FUK-TSJ)</t>
    <rPh sb="0" eb="2">
      <t>フクオカ</t>
    </rPh>
    <rPh sb="3" eb="5">
      <t>ツシマ</t>
    </rPh>
    <phoneticPr fontId="5"/>
  </si>
  <si>
    <t>※ＦＤＡ等チャーター機を活用した場合、下記のの料金を適用する。</t>
    <rPh sb="4" eb="5">
      <t>トウ</t>
    </rPh>
    <rPh sb="10" eb="11">
      <t>キ</t>
    </rPh>
    <rPh sb="12" eb="14">
      <t>カツヨウ</t>
    </rPh>
    <rPh sb="16" eb="18">
      <t>バアイ</t>
    </rPh>
    <rPh sb="19" eb="21">
      <t>カキ</t>
    </rPh>
    <rPh sb="23" eb="25">
      <t>リョウキン</t>
    </rPh>
    <rPh sb="26" eb="28">
      <t>テキヨウ</t>
    </rPh>
    <phoneticPr fontId="5"/>
  </si>
  <si>
    <t>各地～対馬</t>
    <rPh sb="0" eb="2">
      <t>カクチ</t>
    </rPh>
    <rPh sb="3" eb="5">
      <t>ツシマ</t>
    </rPh>
    <phoneticPr fontId="5"/>
  </si>
  <si>
    <t>各地～福江</t>
    <rPh sb="0" eb="2">
      <t>カクチ</t>
    </rPh>
    <rPh sb="3" eb="5">
      <t>フクエ</t>
    </rPh>
    <phoneticPr fontId="5"/>
  </si>
  <si>
    <t>長崎○△工業株式会社</t>
    <phoneticPr fontId="6"/>
  </si>
  <si>
    <t>長崎○◇観光社株式会社</t>
    <phoneticPr fontId="6"/>
  </si>
  <si>
    <t>長崎中央支店</t>
    <phoneticPr fontId="6"/>
  </si>
  <si>
    <t>長崎次郎</t>
    <phoneticPr fontId="6"/>
  </si>
  <si>
    <t>095-826-9407</t>
    <phoneticPr fontId="6"/>
  </si>
  <si>
    <t>客船</t>
    <rPh sb="0" eb="2">
      <t>キャクセン</t>
    </rPh>
    <phoneticPr fontId="6"/>
  </si>
  <si>
    <t>※予約NO なし</t>
    <rPh sb="1" eb="3">
      <t>ヨヤク</t>
    </rPh>
    <phoneticPr fontId="5"/>
  </si>
  <si>
    <t>事務局</t>
    <rPh sb="0" eb="3">
      <t>ジムキョク</t>
    </rPh>
    <phoneticPr fontId="6"/>
  </si>
  <si>
    <t>変更</t>
    <rPh sb="0" eb="2">
      <t>ヘンコウ</t>
    </rPh>
    <phoneticPr fontId="6"/>
  </si>
  <si>
    <t>変更内容</t>
    <rPh sb="0" eb="2">
      <t>ヘンコウ</t>
    </rPh>
    <rPh sb="2" eb="4">
      <t>ナイヨウ</t>
    </rPh>
    <phoneticPr fontId="6"/>
  </si>
  <si>
    <t>届出日</t>
    <rPh sb="0" eb="2">
      <t>トドケデ</t>
    </rPh>
    <rPh sb="2" eb="3">
      <t>ビ</t>
    </rPh>
    <phoneticPr fontId="6"/>
  </si>
  <si>
    <t>受理</t>
    <rPh sb="0" eb="2">
      <t>ジュリ</t>
    </rPh>
    <phoneticPr fontId="6"/>
  </si>
  <si>
    <t>変更受理</t>
    <rPh sb="0" eb="2">
      <t>ヘンコウ</t>
    </rPh>
    <rPh sb="2" eb="4">
      <t>ジュリ</t>
    </rPh>
    <phoneticPr fontId="6"/>
  </si>
  <si>
    <t>令和7年度　長崎県「しま旅滞在促進事業」助成金算出シート</t>
    <rPh sb="0" eb="2">
      <t>レイワ</t>
    </rPh>
    <rPh sb="3" eb="5">
      <t>ネンド</t>
    </rPh>
    <rPh sb="6" eb="9">
      <t>ナガサキケン</t>
    </rPh>
    <rPh sb="12" eb="13">
      <t>タビ</t>
    </rPh>
    <rPh sb="13" eb="15">
      <t>タイザイ</t>
    </rPh>
    <rPh sb="15" eb="17">
      <t>ソクシン</t>
    </rPh>
    <rPh sb="17" eb="19">
      <t>ジギョウ</t>
    </rPh>
    <rPh sb="20" eb="22">
      <t>ジョセイ</t>
    </rPh>
    <rPh sb="22" eb="23">
      <t>キン</t>
    </rPh>
    <rPh sb="23" eb="25">
      <t>サンシュツ</t>
    </rPh>
    <phoneticPr fontId="5"/>
  </si>
  <si>
    <t>長崎～福江</t>
    <rPh sb="0" eb="2">
      <t>ナガサキ</t>
    </rPh>
    <rPh sb="3" eb="5">
      <t>フクエ</t>
    </rPh>
    <phoneticPr fontId="4"/>
  </si>
  <si>
    <t>長崎～奈良尾</t>
    <rPh sb="0" eb="2">
      <t>ナガサキ</t>
    </rPh>
    <rPh sb="3" eb="6">
      <t>ナラオ</t>
    </rPh>
    <phoneticPr fontId="4"/>
  </si>
  <si>
    <t>長崎～奈留島</t>
    <rPh sb="0" eb="2">
      <t>ナガサキ</t>
    </rPh>
    <rPh sb="3" eb="5">
      <t>ナル</t>
    </rPh>
    <rPh sb="5" eb="6">
      <t>シマ</t>
    </rPh>
    <phoneticPr fontId="4"/>
  </si>
  <si>
    <t>福江～奈良尾</t>
    <rPh sb="0" eb="2">
      <t>フクエ</t>
    </rPh>
    <rPh sb="3" eb="6">
      <t>ナラオ</t>
    </rPh>
    <phoneticPr fontId="4"/>
  </si>
  <si>
    <t>福江～奈留島</t>
    <rPh sb="0" eb="2">
      <t>フクエ</t>
    </rPh>
    <rPh sb="3" eb="5">
      <t>ナル</t>
    </rPh>
    <rPh sb="5" eb="6">
      <t>シマ</t>
    </rPh>
    <phoneticPr fontId="4"/>
  </si>
  <si>
    <t>佐世保～有川</t>
    <rPh sb="0" eb="3">
      <t>サセボ</t>
    </rPh>
    <rPh sb="4" eb="6">
      <t>アリカワ</t>
    </rPh>
    <phoneticPr fontId="4"/>
  </si>
  <si>
    <t>佐世保～小値賀</t>
    <rPh sb="0" eb="3">
      <t>サセボ</t>
    </rPh>
    <rPh sb="4" eb="7">
      <t>オヂカ</t>
    </rPh>
    <phoneticPr fontId="4"/>
  </si>
  <si>
    <t>佐世保～宇久平</t>
    <rPh sb="0" eb="3">
      <t>サセボ</t>
    </rPh>
    <rPh sb="4" eb="6">
      <t>ウク</t>
    </rPh>
    <rPh sb="6" eb="7">
      <t>タイラ</t>
    </rPh>
    <phoneticPr fontId="4"/>
  </si>
  <si>
    <t>小値賀～宇久平</t>
    <rPh sb="0" eb="3">
      <t>オヂカ</t>
    </rPh>
    <rPh sb="4" eb="6">
      <t>ウク</t>
    </rPh>
    <rPh sb="6" eb="7">
      <t>ヒラ</t>
    </rPh>
    <phoneticPr fontId="4"/>
  </si>
  <si>
    <t>有川～小値賀</t>
    <rPh sb="0" eb="2">
      <t>アリカワ</t>
    </rPh>
    <rPh sb="3" eb="6">
      <t>オヂカ</t>
    </rPh>
    <phoneticPr fontId="4"/>
  </si>
  <si>
    <t>有川～宇久平</t>
    <rPh sb="0" eb="2">
      <t>アリカワ</t>
    </rPh>
    <rPh sb="3" eb="5">
      <t>ウク</t>
    </rPh>
    <rPh sb="5" eb="6">
      <t>ヒラ</t>
    </rPh>
    <phoneticPr fontId="4"/>
  </si>
  <si>
    <t>佐世保～宇久平</t>
    <rPh sb="0" eb="3">
      <t>サセボ</t>
    </rPh>
    <rPh sb="4" eb="6">
      <t>ウク</t>
    </rPh>
    <rPh sb="6" eb="7">
      <t>ヒラ</t>
    </rPh>
    <phoneticPr fontId="4"/>
  </si>
  <si>
    <t>長崎～有川</t>
    <rPh sb="3" eb="5">
      <t>アリカワ</t>
    </rPh>
    <phoneticPr fontId="4"/>
  </si>
  <si>
    <t>博多～宇久</t>
    <rPh sb="0" eb="2">
      <t>ハカタ</t>
    </rPh>
    <rPh sb="3" eb="5">
      <t>ウク</t>
    </rPh>
    <phoneticPr fontId="4"/>
  </si>
  <si>
    <t>博多～小値賀</t>
    <rPh sb="0" eb="2">
      <t>ハカタ</t>
    </rPh>
    <rPh sb="3" eb="6">
      <t>オヂカ</t>
    </rPh>
    <phoneticPr fontId="4"/>
  </si>
  <si>
    <t>博多～青方</t>
    <rPh sb="0" eb="2">
      <t>ハカタ</t>
    </rPh>
    <rPh sb="3" eb="4">
      <t>アオ</t>
    </rPh>
    <rPh sb="4" eb="5">
      <t>カタ</t>
    </rPh>
    <phoneticPr fontId="4"/>
  </si>
  <si>
    <t>博多～奈留</t>
    <rPh sb="0" eb="2">
      <t>ハカタ</t>
    </rPh>
    <rPh sb="3" eb="5">
      <t>ナル</t>
    </rPh>
    <phoneticPr fontId="4"/>
  </si>
  <si>
    <t>博多～福江</t>
    <rPh sb="0" eb="2">
      <t>ハカタ</t>
    </rPh>
    <rPh sb="3" eb="5">
      <t>フクエ</t>
    </rPh>
    <phoneticPr fontId="4"/>
  </si>
  <si>
    <t>宇久～小値賀</t>
    <rPh sb="0" eb="2">
      <t>ウク</t>
    </rPh>
    <rPh sb="3" eb="6">
      <t>オヂカ</t>
    </rPh>
    <phoneticPr fontId="4"/>
  </si>
  <si>
    <t>宇久～青方</t>
    <rPh sb="0" eb="2">
      <t>ウク</t>
    </rPh>
    <rPh sb="3" eb="4">
      <t>アオ</t>
    </rPh>
    <rPh sb="4" eb="5">
      <t>カタ</t>
    </rPh>
    <phoneticPr fontId="4"/>
  </si>
  <si>
    <t>宇久～奈留</t>
    <rPh sb="0" eb="2">
      <t>ウク</t>
    </rPh>
    <rPh sb="3" eb="5">
      <t>ナル</t>
    </rPh>
    <phoneticPr fontId="4"/>
  </si>
  <si>
    <t>宇久～福江</t>
    <rPh sb="0" eb="2">
      <t>ウク</t>
    </rPh>
    <rPh sb="3" eb="5">
      <t>フクエ</t>
    </rPh>
    <phoneticPr fontId="4"/>
  </si>
  <si>
    <t>小値賀～青方</t>
    <rPh sb="0" eb="3">
      <t>オヂカ</t>
    </rPh>
    <rPh sb="4" eb="5">
      <t>アオ</t>
    </rPh>
    <rPh sb="5" eb="6">
      <t>カタ</t>
    </rPh>
    <phoneticPr fontId="4"/>
  </si>
  <si>
    <t>小値賀～奈留</t>
    <rPh sb="0" eb="3">
      <t>オヂカ</t>
    </rPh>
    <rPh sb="4" eb="6">
      <t>ナル</t>
    </rPh>
    <phoneticPr fontId="4"/>
  </si>
  <si>
    <t>小値賀～福江</t>
    <rPh sb="0" eb="3">
      <t>オヂカ</t>
    </rPh>
    <rPh sb="4" eb="6">
      <t>フクエ</t>
    </rPh>
    <phoneticPr fontId="4"/>
  </si>
  <si>
    <t>青方～奈留</t>
    <rPh sb="0" eb="1">
      <t>アオ</t>
    </rPh>
    <rPh sb="1" eb="2">
      <t>カタ</t>
    </rPh>
    <rPh sb="3" eb="5">
      <t>ナル</t>
    </rPh>
    <phoneticPr fontId="4"/>
  </si>
  <si>
    <t>青方～福江</t>
    <rPh sb="0" eb="1">
      <t>アオ</t>
    </rPh>
    <rPh sb="1" eb="2">
      <t>カタ</t>
    </rPh>
    <rPh sb="3" eb="5">
      <t>フクエ</t>
    </rPh>
    <phoneticPr fontId="4"/>
  </si>
  <si>
    <t>奈留～福江</t>
    <rPh sb="0" eb="2">
      <t>ナル</t>
    </rPh>
    <rPh sb="3" eb="5">
      <t>フクエ</t>
    </rPh>
    <phoneticPr fontId="4"/>
  </si>
  <si>
    <t>鯛ノ浦～長崎</t>
    <rPh sb="0" eb="1">
      <t>タイ</t>
    </rPh>
    <rPh sb="2" eb="3">
      <t>ウラ</t>
    </rPh>
    <rPh sb="4" eb="6">
      <t>ナガサキ</t>
    </rPh>
    <phoneticPr fontId="4"/>
  </si>
  <si>
    <t>郷ノ首～土井浦</t>
    <rPh sb="0" eb="1">
      <t>ゴウ</t>
    </rPh>
    <rPh sb="2" eb="3">
      <t>クビ</t>
    </rPh>
    <rPh sb="4" eb="6">
      <t>ドイ</t>
    </rPh>
    <rPh sb="6" eb="7">
      <t>ウラ</t>
    </rPh>
    <phoneticPr fontId="4"/>
  </si>
  <si>
    <t>郷ノ首～奈留</t>
    <rPh sb="0" eb="1">
      <t>ゴウ</t>
    </rPh>
    <rPh sb="2" eb="3">
      <t>クビ</t>
    </rPh>
    <rPh sb="4" eb="6">
      <t>ナル</t>
    </rPh>
    <phoneticPr fontId="4"/>
  </si>
  <si>
    <t>郷ノ首～福江</t>
    <rPh sb="0" eb="1">
      <t>ゴウ</t>
    </rPh>
    <rPh sb="2" eb="3">
      <t>クビ</t>
    </rPh>
    <rPh sb="4" eb="6">
      <t>フクエ</t>
    </rPh>
    <phoneticPr fontId="4"/>
  </si>
  <si>
    <t>若松～土井首</t>
    <rPh sb="0" eb="2">
      <t>ワカマツ</t>
    </rPh>
    <rPh sb="3" eb="5">
      <t>ドイ</t>
    </rPh>
    <rPh sb="5" eb="6">
      <t>クビ</t>
    </rPh>
    <phoneticPr fontId="4"/>
  </si>
  <si>
    <t>若松～奈留</t>
    <rPh sb="0" eb="2">
      <t>ワカマツ</t>
    </rPh>
    <rPh sb="3" eb="5">
      <t>ナル</t>
    </rPh>
    <phoneticPr fontId="4"/>
  </si>
  <si>
    <t>フェリー・高速船</t>
    <rPh sb="5" eb="8">
      <t>コウソクセン</t>
    </rPh>
    <phoneticPr fontId="6"/>
  </si>
  <si>
    <t>若松～福江</t>
    <rPh sb="0" eb="2">
      <t>ワカマツ</t>
    </rPh>
    <rPh sb="3" eb="5">
      <t>フクエ</t>
    </rPh>
    <phoneticPr fontId="4"/>
  </si>
  <si>
    <t>土井浦～奈留</t>
    <rPh sb="0" eb="2">
      <t>ドイ</t>
    </rPh>
    <rPh sb="2" eb="3">
      <t>ウラ</t>
    </rPh>
    <rPh sb="4" eb="6">
      <t>ナル</t>
    </rPh>
    <phoneticPr fontId="4"/>
  </si>
  <si>
    <t>土井浦～福江</t>
    <rPh sb="0" eb="2">
      <t>ドイ</t>
    </rPh>
    <rPh sb="2" eb="3">
      <t>ウラ</t>
    </rPh>
    <rPh sb="4" eb="6">
      <t>フクエ</t>
    </rPh>
    <phoneticPr fontId="4"/>
  </si>
  <si>
    <t>奥浦～田の浦</t>
    <rPh sb="0" eb="1">
      <t>オク</t>
    </rPh>
    <rPh sb="1" eb="2">
      <t>ウラ</t>
    </rPh>
    <rPh sb="3" eb="4">
      <t>タ</t>
    </rPh>
    <rPh sb="5" eb="6">
      <t>ウラ</t>
    </rPh>
    <phoneticPr fontId="4"/>
  </si>
  <si>
    <t>福江～田の浦</t>
    <rPh sb="0" eb="2">
      <t>フクエ</t>
    </rPh>
    <rPh sb="3" eb="4">
      <t>タ</t>
    </rPh>
    <rPh sb="5" eb="6">
      <t>ウラ</t>
    </rPh>
    <phoneticPr fontId="4"/>
  </si>
  <si>
    <t>福江～本窯</t>
    <rPh sb="0" eb="2">
      <t>フクエ</t>
    </rPh>
    <rPh sb="3" eb="4">
      <t>モト</t>
    </rPh>
    <rPh sb="4" eb="5">
      <t>カマ</t>
    </rPh>
    <phoneticPr fontId="4"/>
  </si>
  <si>
    <t>福江～伊福貴</t>
    <rPh sb="0" eb="2">
      <t>フクエ</t>
    </rPh>
    <rPh sb="3" eb="4">
      <t>イ</t>
    </rPh>
    <rPh sb="4" eb="5">
      <t>フク</t>
    </rPh>
    <rPh sb="5" eb="6">
      <t>キ</t>
    </rPh>
    <phoneticPr fontId="4"/>
  </si>
  <si>
    <t>福江～黄島</t>
    <rPh sb="0" eb="2">
      <t>フクエ</t>
    </rPh>
    <rPh sb="3" eb="4">
      <t>キ</t>
    </rPh>
    <rPh sb="4" eb="5">
      <t>シマ</t>
    </rPh>
    <phoneticPr fontId="4"/>
  </si>
  <si>
    <t>福江～赤島</t>
    <rPh sb="0" eb="2">
      <t>フクエ</t>
    </rPh>
    <rPh sb="3" eb="4">
      <t>アカ</t>
    </rPh>
    <rPh sb="4" eb="5">
      <t>シマ</t>
    </rPh>
    <phoneticPr fontId="4"/>
  </si>
  <si>
    <t>赤島～黄島</t>
    <rPh sb="0" eb="1">
      <t>アカ</t>
    </rPh>
    <rPh sb="1" eb="2">
      <t>シマ</t>
    </rPh>
    <rPh sb="3" eb="4">
      <t>キ</t>
    </rPh>
    <rPh sb="4" eb="5">
      <t>シマ</t>
    </rPh>
    <phoneticPr fontId="4"/>
  </si>
  <si>
    <t>友住～佐世保</t>
    <rPh sb="0" eb="1">
      <t>トモ</t>
    </rPh>
    <rPh sb="1" eb="2">
      <t>ス</t>
    </rPh>
    <rPh sb="3" eb="6">
      <t>サセボ</t>
    </rPh>
    <phoneticPr fontId="4"/>
  </si>
  <si>
    <t>笛吹～六島</t>
    <rPh sb="0" eb="1">
      <t>フエ</t>
    </rPh>
    <rPh sb="1" eb="2">
      <t>フ</t>
    </rPh>
    <rPh sb="3" eb="4">
      <t>ロク</t>
    </rPh>
    <rPh sb="4" eb="5">
      <t>シマ</t>
    </rPh>
    <phoneticPr fontId="4"/>
  </si>
  <si>
    <t>笛吹～野崎</t>
    <rPh sb="0" eb="1">
      <t>フエ</t>
    </rPh>
    <rPh sb="1" eb="2">
      <t>フ</t>
    </rPh>
    <rPh sb="3" eb="5">
      <t>ノザキ</t>
    </rPh>
    <phoneticPr fontId="4"/>
  </si>
  <si>
    <t>神浦～柳</t>
    <rPh sb="0" eb="1">
      <t>カミ</t>
    </rPh>
    <rPh sb="1" eb="2">
      <t>ウラ</t>
    </rPh>
    <rPh sb="3" eb="4">
      <t>ヤナギ</t>
    </rPh>
    <phoneticPr fontId="4"/>
  </si>
  <si>
    <t>寺島～柳</t>
    <rPh sb="0" eb="2">
      <t>テラシマ</t>
    </rPh>
    <rPh sb="3" eb="4">
      <t>ヤナギ</t>
    </rPh>
    <phoneticPr fontId="4"/>
  </si>
  <si>
    <t>大島～渡良浦</t>
    <rPh sb="0" eb="2">
      <t>オオシマ</t>
    </rPh>
    <rPh sb="3" eb="4">
      <t>ワタ</t>
    </rPh>
    <rPh sb="4" eb="5">
      <t>ヨ</t>
    </rPh>
    <rPh sb="5" eb="6">
      <t>ウラ</t>
    </rPh>
    <phoneticPr fontId="4"/>
  </si>
  <si>
    <t>大島～郷ノ浦</t>
    <rPh sb="0" eb="2">
      <t>オオシマ</t>
    </rPh>
    <rPh sb="3" eb="4">
      <t>ゴウ</t>
    </rPh>
    <rPh sb="5" eb="6">
      <t>ウラ</t>
    </rPh>
    <phoneticPr fontId="4"/>
  </si>
  <si>
    <t>長島～渡良浦</t>
    <rPh sb="0" eb="2">
      <t>ナガシマ</t>
    </rPh>
    <rPh sb="3" eb="4">
      <t>ワタ</t>
    </rPh>
    <rPh sb="4" eb="5">
      <t>ヨ</t>
    </rPh>
    <rPh sb="5" eb="6">
      <t>ウラ</t>
    </rPh>
    <phoneticPr fontId="4"/>
  </si>
  <si>
    <t>長島～郷ノ浦</t>
    <rPh sb="0" eb="2">
      <t>ナガシマ</t>
    </rPh>
    <rPh sb="3" eb="4">
      <t>ゴウ</t>
    </rPh>
    <rPh sb="5" eb="6">
      <t>ウラ</t>
    </rPh>
    <phoneticPr fontId="4"/>
  </si>
  <si>
    <t>原島～渡良浦</t>
    <rPh sb="0" eb="2">
      <t>ハラシマ</t>
    </rPh>
    <rPh sb="3" eb="4">
      <t>ワタ</t>
    </rPh>
    <rPh sb="4" eb="5">
      <t>ヨ</t>
    </rPh>
    <rPh sb="5" eb="6">
      <t>ウラ</t>
    </rPh>
    <phoneticPr fontId="4"/>
  </si>
  <si>
    <t>原島～郷ノ浦</t>
    <rPh sb="0" eb="1">
      <t>ハラ</t>
    </rPh>
    <rPh sb="1" eb="2">
      <t>シマ</t>
    </rPh>
    <rPh sb="3" eb="4">
      <t>ゴウ</t>
    </rPh>
    <rPh sb="5" eb="6">
      <t>ウラ</t>
    </rPh>
    <phoneticPr fontId="4"/>
  </si>
  <si>
    <t>渡良浦～郷ノ浦</t>
    <rPh sb="0" eb="1">
      <t>ワタ</t>
    </rPh>
    <rPh sb="1" eb="2">
      <t>ヨ</t>
    </rPh>
    <rPh sb="2" eb="3">
      <t>ウラ</t>
    </rPh>
    <rPh sb="4" eb="5">
      <t>ゴウ</t>
    </rPh>
    <rPh sb="6" eb="7">
      <t>ウラ</t>
    </rPh>
    <phoneticPr fontId="4"/>
  </si>
  <si>
    <t>博多～壱岐</t>
    <rPh sb="0" eb="2">
      <t>ハカタ</t>
    </rPh>
    <rPh sb="3" eb="5">
      <t>イキ</t>
    </rPh>
    <phoneticPr fontId="4"/>
  </si>
  <si>
    <t>印通寺～唐津</t>
    <rPh sb="4" eb="6">
      <t>カラツ</t>
    </rPh>
    <phoneticPr fontId="4"/>
  </si>
  <si>
    <t>壱岐～対馬</t>
    <rPh sb="0" eb="2">
      <t>イキ</t>
    </rPh>
    <rPh sb="3" eb="5">
      <t>ツシマ</t>
    </rPh>
    <phoneticPr fontId="4"/>
  </si>
  <si>
    <t>博多～対馬</t>
    <rPh sb="0" eb="2">
      <t>ハカタ</t>
    </rPh>
    <rPh sb="3" eb="5">
      <t>ツシマ</t>
    </rPh>
    <phoneticPr fontId="4"/>
  </si>
  <si>
    <t>博多～比田勝</t>
    <rPh sb="3" eb="4">
      <t>ヒ</t>
    </rPh>
    <rPh sb="4" eb="5">
      <t>タ</t>
    </rPh>
    <rPh sb="5" eb="6">
      <t>カ</t>
    </rPh>
    <phoneticPr fontId="4"/>
  </si>
  <si>
    <t>仁位～佐志賀</t>
    <rPh sb="0" eb="1">
      <t>ジン</t>
    </rPh>
    <rPh sb="1" eb="2">
      <t>クライ</t>
    </rPh>
    <rPh sb="3" eb="4">
      <t>サ</t>
    </rPh>
    <rPh sb="4" eb="6">
      <t>シガ</t>
    </rPh>
    <phoneticPr fontId="4"/>
  </si>
  <si>
    <t>仁位～嵯峨</t>
    <rPh sb="0" eb="1">
      <t>ジン</t>
    </rPh>
    <rPh sb="1" eb="2">
      <t>クライ</t>
    </rPh>
    <rPh sb="3" eb="5">
      <t>サガ</t>
    </rPh>
    <phoneticPr fontId="4"/>
  </si>
  <si>
    <t>仁位～貝鮒</t>
    <rPh sb="0" eb="1">
      <t>ジン</t>
    </rPh>
    <rPh sb="1" eb="2">
      <t>クライ</t>
    </rPh>
    <rPh sb="3" eb="4">
      <t>カイ</t>
    </rPh>
    <rPh sb="4" eb="5">
      <t>フナ</t>
    </rPh>
    <phoneticPr fontId="4"/>
  </si>
  <si>
    <t>仁位～水崎</t>
    <rPh sb="0" eb="1">
      <t>ジン</t>
    </rPh>
    <rPh sb="1" eb="2">
      <t>クライ</t>
    </rPh>
    <rPh sb="3" eb="4">
      <t>ミズ</t>
    </rPh>
    <rPh sb="4" eb="5">
      <t>サキ</t>
    </rPh>
    <phoneticPr fontId="4"/>
  </si>
  <si>
    <t>仁位～加志々</t>
    <rPh sb="0" eb="1">
      <t>ジン</t>
    </rPh>
    <rPh sb="1" eb="2">
      <t>クライ</t>
    </rPh>
    <rPh sb="3" eb="4">
      <t>クワ</t>
    </rPh>
    <rPh sb="4" eb="5">
      <t>ココロザシ</t>
    </rPh>
    <phoneticPr fontId="4"/>
  </si>
  <si>
    <t>仁位～長板浦</t>
    <rPh sb="0" eb="1">
      <t>ジン</t>
    </rPh>
    <rPh sb="1" eb="2">
      <t>クライ</t>
    </rPh>
    <rPh sb="3" eb="4">
      <t>ナガ</t>
    </rPh>
    <rPh sb="4" eb="5">
      <t>イタ</t>
    </rPh>
    <rPh sb="5" eb="6">
      <t>ウラ</t>
    </rPh>
    <phoneticPr fontId="4"/>
  </si>
  <si>
    <t>卯麦～佐志賀</t>
    <rPh sb="3" eb="4">
      <t>サ</t>
    </rPh>
    <rPh sb="4" eb="6">
      <t>シガ</t>
    </rPh>
    <phoneticPr fontId="4"/>
  </si>
  <si>
    <t>卯麦～嵯峨</t>
    <rPh sb="3" eb="5">
      <t>サガ</t>
    </rPh>
    <phoneticPr fontId="4"/>
  </si>
  <si>
    <t>卯麦～貝鮒</t>
    <rPh sb="3" eb="4">
      <t>カイ</t>
    </rPh>
    <rPh sb="4" eb="5">
      <t>フナ</t>
    </rPh>
    <phoneticPr fontId="4"/>
  </si>
  <si>
    <t>卯麦～水崎</t>
    <rPh sb="3" eb="4">
      <t>ミズ</t>
    </rPh>
    <rPh sb="4" eb="5">
      <t>サキ</t>
    </rPh>
    <phoneticPr fontId="4"/>
  </si>
  <si>
    <t>卯麦～加志々</t>
    <rPh sb="3" eb="4">
      <t>クワ</t>
    </rPh>
    <rPh sb="4" eb="5">
      <t>ココロザシ</t>
    </rPh>
    <phoneticPr fontId="4"/>
  </si>
  <si>
    <t>卯麦～長板浦</t>
    <rPh sb="3" eb="4">
      <t>ナガ</t>
    </rPh>
    <rPh sb="4" eb="5">
      <t>イタ</t>
    </rPh>
    <rPh sb="5" eb="6">
      <t>ウラ</t>
    </rPh>
    <phoneticPr fontId="4"/>
  </si>
  <si>
    <t>佐志賀～水崎</t>
    <rPh sb="4" eb="5">
      <t>ミズ</t>
    </rPh>
    <rPh sb="5" eb="6">
      <t>サキ</t>
    </rPh>
    <phoneticPr fontId="4"/>
  </si>
  <si>
    <t>佐志賀～加志々</t>
    <rPh sb="4" eb="5">
      <t>クワ</t>
    </rPh>
    <rPh sb="5" eb="6">
      <t>ココロザシ</t>
    </rPh>
    <phoneticPr fontId="4"/>
  </si>
  <si>
    <t>佐志賀～長板浦</t>
    <rPh sb="4" eb="5">
      <t>ナガ</t>
    </rPh>
    <rPh sb="5" eb="6">
      <t>イタ</t>
    </rPh>
    <rPh sb="6" eb="7">
      <t>ウラ</t>
    </rPh>
    <phoneticPr fontId="4"/>
  </si>
  <si>
    <t>嵯峨～水崎</t>
    <rPh sb="3" eb="4">
      <t>ミズ</t>
    </rPh>
    <rPh sb="4" eb="5">
      <t>サキ</t>
    </rPh>
    <phoneticPr fontId="4"/>
  </si>
  <si>
    <t>嵯峨～加志々</t>
    <rPh sb="3" eb="4">
      <t>クワ</t>
    </rPh>
    <rPh sb="4" eb="5">
      <t>ココロザシ</t>
    </rPh>
    <phoneticPr fontId="4"/>
  </si>
  <si>
    <t>嵯峨～長板浦</t>
    <rPh sb="3" eb="4">
      <t>ナガ</t>
    </rPh>
    <rPh sb="4" eb="5">
      <t>イタ</t>
    </rPh>
    <rPh sb="5" eb="6">
      <t>ウラ</t>
    </rPh>
    <phoneticPr fontId="4"/>
  </si>
  <si>
    <t>貝鮒～水崎</t>
    <rPh sb="3" eb="4">
      <t>ミズ</t>
    </rPh>
    <rPh sb="4" eb="5">
      <t>サキ</t>
    </rPh>
    <phoneticPr fontId="4"/>
  </si>
  <si>
    <t>貝鮒～加志々</t>
    <rPh sb="3" eb="4">
      <t>クワ</t>
    </rPh>
    <rPh sb="4" eb="5">
      <t>ココロザシ</t>
    </rPh>
    <phoneticPr fontId="4"/>
  </si>
  <si>
    <t>貝鮒～長板浦</t>
    <rPh sb="3" eb="4">
      <t>ナガ</t>
    </rPh>
    <rPh sb="4" eb="5">
      <t>イタ</t>
    </rPh>
    <rPh sb="5" eb="6">
      <t>ウラ</t>
    </rPh>
    <phoneticPr fontId="4"/>
  </si>
  <si>
    <t>水崎～長板浦</t>
    <rPh sb="3" eb="4">
      <t>ナガ</t>
    </rPh>
    <rPh sb="4" eb="5">
      <t>イタ</t>
    </rPh>
    <rPh sb="5" eb="6">
      <t>ウラ</t>
    </rPh>
    <phoneticPr fontId="4"/>
  </si>
  <si>
    <t>加志々～長板浦</t>
    <rPh sb="4" eb="5">
      <t>ナガ</t>
    </rPh>
    <rPh sb="5" eb="6">
      <t>イタ</t>
    </rPh>
    <rPh sb="6" eb="7">
      <t>ウラ</t>
    </rPh>
    <phoneticPr fontId="4"/>
  </si>
  <si>
    <t>1泊の班と2泊の班があります。壱岐の1泊目まで同一行動</t>
    <rPh sb="1" eb="2">
      <t>ハク</t>
    </rPh>
    <rPh sb="3" eb="4">
      <t>ハン</t>
    </rPh>
    <rPh sb="6" eb="7">
      <t>ハク</t>
    </rPh>
    <rPh sb="8" eb="9">
      <t>ハン</t>
    </rPh>
    <rPh sb="15" eb="17">
      <t>イキ</t>
    </rPh>
    <rPh sb="19" eb="20">
      <t>ハク</t>
    </rPh>
    <rPh sb="20" eb="21">
      <t>メ</t>
    </rPh>
    <rPh sb="23" eb="25">
      <t>ドウイツ</t>
    </rPh>
    <rPh sb="25" eb="27">
      <t>コウドウ</t>
    </rPh>
    <phoneticPr fontId="4"/>
  </si>
  <si>
    <t>原の辻遺跡</t>
    <rPh sb="0" eb="1">
      <t>ハラ</t>
    </rPh>
    <rPh sb="2" eb="3">
      <t>ツジ</t>
    </rPh>
    <rPh sb="3" eb="5">
      <t>イセキ</t>
    </rPh>
    <phoneticPr fontId="4"/>
  </si>
  <si>
    <t>万松院
原の辻遺跡</t>
    <rPh sb="0" eb="3">
      <t>バンショウイン</t>
    </rPh>
    <rPh sb="4" eb="5">
      <t>ハラ</t>
    </rPh>
    <rPh sb="6" eb="7">
      <t>ツジ</t>
    </rPh>
    <rPh sb="7" eb="9">
      <t>イセキ</t>
    </rPh>
    <phoneticPr fontId="4"/>
  </si>
  <si>
    <t>備考</t>
    <rPh sb="0" eb="2">
      <t>ビコウ</t>
    </rPh>
    <phoneticPr fontId="6"/>
  </si>
  <si>
    <t>令和7年度　【航路】　【別表１】</t>
    <rPh sb="0" eb="2">
      <t>レイワ</t>
    </rPh>
    <rPh sb="3" eb="5">
      <t>ネンド</t>
    </rPh>
    <phoneticPr fontId="5"/>
  </si>
  <si>
    <t>片道・・R7.4運賃改定反映</t>
    <rPh sb="8" eb="12">
      <t>ウンチンカイテイ</t>
    </rPh>
    <rPh sb="12" eb="14">
      <t>ハンエイ</t>
    </rPh>
    <phoneticPr fontId="5"/>
  </si>
  <si>
    <t>大人・・中学生以上</t>
    <phoneticPr fontId="5"/>
  </si>
  <si>
    <t>JF・・ジェットフォイル</t>
    <phoneticPr fontId="5"/>
  </si>
  <si>
    <t>小人・・・中学生未満</t>
    <phoneticPr fontId="5"/>
  </si>
  <si>
    <t>五島市</t>
    <rPh sb="0" eb="3">
      <t>ゴトウシ</t>
    </rPh>
    <phoneticPr fontId="5"/>
  </si>
  <si>
    <t>新上五島町</t>
    <rPh sb="0" eb="4">
      <t>シンカミゴトウ</t>
    </rPh>
    <rPh sb="4" eb="5">
      <t>チョウ</t>
    </rPh>
    <phoneticPr fontId="5"/>
  </si>
  <si>
    <t>小値賀町</t>
    <rPh sb="0" eb="3">
      <t>オヂカ</t>
    </rPh>
    <rPh sb="3" eb="4">
      <t>チョウ</t>
    </rPh>
    <phoneticPr fontId="5"/>
  </si>
  <si>
    <t>西海市</t>
    <rPh sb="0" eb="3">
      <t>サイカイシ</t>
    </rPh>
    <phoneticPr fontId="5"/>
  </si>
  <si>
    <t>業者</t>
    <rPh sb="0" eb="2">
      <t>ギョウシャ</t>
    </rPh>
    <phoneticPr fontId="5"/>
  </si>
  <si>
    <t>NO.</t>
    <phoneticPr fontId="5"/>
  </si>
  <si>
    <t>国境離島島民
割引運賃</t>
    <rPh sb="7" eb="9">
      <t>ワリビキ</t>
    </rPh>
    <rPh sb="9" eb="11">
      <t>ウンチン</t>
    </rPh>
    <phoneticPr fontId="5"/>
  </si>
  <si>
    <t>現行運賃</t>
    <rPh sb="0" eb="2">
      <t>ゲンコウ</t>
    </rPh>
    <rPh sb="2" eb="4">
      <t>ウンチン</t>
    </rPh>
    <phoneticPr fontId="5"/>
  </si>
  <si>
    <r>
      <t>助成額　　　　</t>
    </r>
    <r>
      <rPr>
        <sz val="8"/>
        <rFont val="BIZ UDPゴシック"/>
        <family val="3"/>
        <charset val="128"/>
      </rPr>
      <t>（円）</t>
    </r>
    <rPh sb="0" eb="3">
      <t>ジョセイガク</t>
    </rPh>
    <phoneticPr fontId="5"/>
  </si>
  <si>
    <t>往復</t>
    <rPh sb="0" eb="2">
      <t>オウフク</t>
    </rPh>
    <phoneticPr fontId="5"/>
  </si>
  <si>
    <t>-</t>
    <phoneticPr fontId="5"/>
  </si>
  <si>
    <t>郷ノ首～福江</t>
  </si>
  <si>
    <t>高速船</t>
    <rPh sb="0" eb="3">
      <t>コウソクセン</t>
    </rPh>
    <phoneticPr fontId="28"/>
  </si>
  <si>
    <t>フェリー・高速船</t>
    <rPh sb="5" eb="8">
      <t>コウソクセン</t>
    </rPh>
    <phoneticPr fontId="28"/>
  </si>
  <si>
    <t>友住～佐世保</t>
  </si>
  <si>
    <t>神浦～柳</t>
  </si>
  <si>
    <t>大島～郷ノ浦</t>
  </si>
  <si>
    <t>鯛ノ浦</t>
    <rPh sb="0" eb="1">
      <t>タイ</t>
    </rPh>
    <rPh sb="2" eb="3">
      <t>ウラ</t>
    </rPh>
    <phoneticPr fontId="1"/>
  </si>
  <si>
    <t>　参加人数変更　1-1：20名→15名　1-2：40名→35名</t>
    <rPh sb="1" eb="3">
      <t>サンカ</t>
    </rPh>
    <rPh sb="3" eb="5">
      <t>ニンズウ</t>
    </rPh>
    <rPh sb="5" eb="7">
      <t>ヘンコウ</t>
    </rPh>
    <rPh sb="14" eb="15">
      <t>メイ</t>
    </rPh>
    <rPh sb="18" eb="19">
      <t>メイ</t>
    </rPh>
    <rPh sb="26" eb="27">
      <t>メイ</t>
    </rPh>
    <rPh sb="30" eb="31">
      <t>メイ</t>
    </rPh>
    <phoneticPr fontId="4"/>
  </si>
  <si>
    <t>助成額</t>
    <rPh sb="0" eb="2">
      <t>ジョセイ</t>
    </rPh>
    <phoneticPr fontId="6"/>
  </si>
  <si>
    <t>シート</t>
    <phoneticPr fontId="6"/>
  </si>
  <si>
    <t>NO</t>
    <phoneticPr fontId="6"/>
  </si>
  <si>
    <t>R7.7.9改修　(旅行開始日が10/1以降分より利用ください）</t>
    <rPh sb="6" eb="8">
      <t>カイシュウ</t>
    </rPh>
    <rPh sb="10" eb="12">
      <t>リョコウ</t>
    </rPh>
    <rPh sb="12" eb="15">
      <t>カイシビ</t>
    </rPh>
    <rPh sb="20" eb="22">
      <t>イコウ</t>
    </rPh>
    <rPh sb="22" eb="23">
      <t>ブン</t>
    </rPh>
    <rPh sb="25" eb="27">
      <t>リヨウ</t>
    </rPh>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</si>
</sst>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_ ;[Red]\-#,##0\ "/>
    <numFmt numFmtId="177" formatCode="m/d;@"/>
    <numFmt numFmtId="178" formatCode="[$-411]ggge&quot;年&quot;m&quot;月&quot;d&quot;日&quot;;@"/>
    <numFmt numFmtId="179" formatCode="#,##0_);[Red]\(#,##0\)"/>
  </numFmts>
  <fonts count="42">
    <font>
      <sz val="11"/>
      <color theme="1"/>
      <name val="游ゴシック"/>
      <family val="3"/>
      <charset val="128"/>
      <scheme val="minor"/>
    </font>
    <font>
      <sz val="11"/>
      <color theme="1"/>
      <name val="游ゴシック"/>
      <family val="2"/>
      <charset val="128"/>
      <scheme val="minor"/>
    </font>
    <font>
      <sz val="11"/>
      <color theme="1"/>
      <name val="游ゴシック"/>
      <family val="3"/>
      <charset val="128"/>
      <scheme val="minor"/>
    </font>
    <font>
      <sz val="11"/>
      <color theme="1"/>
      <name val="BIZ UDPゴシック"/>
      <family val="3"/>
      <charset val="128"/>
    </font>
    <font>
      <sz val="6"/>
      <name val="游ゴシック"/>
      <family val="2"/>
      <charset val="128"/>
      <scheme val="minor"/>
    </font>
    <font>
      <sz val="6"/>
      <name val="ＭＳ Ｐゴシック"/>
      <family val="3"/>
      <charset val="128"/>
    </font>
    <font>
      <sz val="6"/>
      <name val="游ゴシック"/>
      <family val="3"/>
      <charset val="128"/>
      <scheme val="minor"/>
    </font>
    <font>
      <sz val="14"/>
      <color theme="1"/>
      <name val="BIZ UDPゴシック"/>
      <family val="3"/>
      <charset val="128"/>
    </font>
    <font>
      <b/>
      <sz val="12"/>
      <color theme="1"/>
      <name val="BIZ UDPゴシック"/>
      <family val="3"/>
      <charset val="128"/>
    </font>
    <font>
      <sz val="12"/>
      <color theme="1"/>
      <name val="BIZ UDPゴシック"/>
      <family val="3"/>
      <charset val="128"/>
    </font>
    <font>
      <sz val="8"/>
      <color theme="1"/>
      <name val="BIZ UDPゴシック"/>
      <family val="3"/>
      <charset val="128"/>
    </font>
    <font>
      <b/>
      <sz val="11"/>
      <color theme="1"/>
      <name val="BIZ UDPゴシック"/>
      <family val="3"/>
      <charset val="128"/>
    </font>
    <font>
      <sz val="11"/>
      <name val="BIZ UDPゴシック"/>
      <family val="3"/>
      <charset val="128"/>
    </font>
    <font>
      <sz val="10"/>
      <color theme="1"/>
      <name val="BIZ UDPゴシック"/>
      <family val="3"/>
      <charset val="128"/>
    </font>
    <font>
      <b/>
      <sz val="11"/>
      <name val="BIZ UDPゴシック"/>
      <family val="3"/>
      <charset val="128"/>
    </font>
    <font>
      <b/>
      <sz val="20"/>
      <color theme="1"/>
      <name val="BIZ UDPゴシック"/>
      <family val="3"/>
      <charset val="128"/>
    </font>
    <font>
      <sz val="22"/>
      <color theme="1"/>
      <name val="BIZ UDPゴシック"/>
      <family val="3"/>
      <charset val="128"/>
    </font>
    <font>
      <sz val="12"/>
      <color theme="1"/>
      <name val="HGPｺﾞｼｯｸM"/>
      <family val="3"/>
      <charset val="128"/>
    </font>
    <font>
      <b/>
      <sz val="14"/>
      <color theme="1"/>
      <name val="HGPｺﾞｼｯｸM"/>
      <family val="3"/>
      <charset val="128"/>
    </font>
    <font>
      <b/>
      <sz val="16"/>
      <color theme="1"/>
      <name val="HGPｺﾞｼｯｸM"/>
      <family val="3"/>
      <charset val="128"/>
    </font>
    <font>
      <b/>
      <sz val="14"/>
      <color theme="1"/>
      <name val="BIZ UDPゴシック"/>
      <family val="3"/>
      <charset val="128"/>
    </font>
    <font>
      <sz val="11"/>
      <name val="ＭＳ Ｐゴシック"/>
      <family val="3"/>
      <charset val="128"/>
    </font>
    <font>
      <b/>
      <sz val="16"/>
      <name val="BIZ UDPゴシック"/>
      <family val="3"/>
      <charset val="128"/>
    </font>
    <font>
      <sz val="10"/>
      <name val="Avant Garde"/>
      <family val="2"/>
    </font>
    <font>
      <sz val="16"/>
      <name val="BIZ UDPゴシック"/>
      <family val="3"/>
      <charset val="128"/>
    </font>
    <font>
      <sz val="12"/>
      <color theme="1"/>
      <name val="BIZ UDP明朝 Medium"/>
      <family val="1"/>
      <charset val="128"/>
    </font>
    <font>
      <sz val="9"/>
      <color theme="1"/>
      <name val="BIZ UDPゴシック"/>
      <family val="3"/>
      <charset val="128"/>
    </font>
    <font>
      <sz val="11"/>
      <color rgb="FFFF0000"/>
      <name val="BIZ UDPゴシック"/>
      <family val="3"/>
      <charset val="128"/>
    </font>
    <font>
      <b/>
      <sz val="11"/>
      <color indexed="9"/>
      <name val="ＭＳ Ｐゴシック"/>
      <family val="3"/>
      <charset val="128"/>
    </font>
    <font>
      <sz val="9"/>
      <name val="BIZ UDPゴシック"/>
      <family val="3"/>
      <charset val="128"/>
    </font>
    <font>
      <sz val="12"/>
      <name val="BIZ UDPゴシック"/>
      <family val="3"/>
      <charset val="128"/>
    </font>
    <font>
      <b/>
      <sz val="16"/>
      <color theme="1"/>
      <name val="游ゴシック"/>
      <family val="3"/>
      <charset val="128"/>
      <scheme val="minor"/>
    </font>
    <font>
      <sz val="14"/>
      <name val="BIZ UDPゴシック"/>
      <family val="3"/>
      <charset val="128"/>
    </font>
    <font>
      <b/>
      <sz val="14"/>
      <name val="BIZ UDPゴシック"/>
      <family val="3"/>
      <charset val="128"/>
    </font>
    <font>
      <b/>
      <sz val="10"/>
      <color theme="1"/>
      <name val="BIZ UDPゴシック"/>
      <family val="3"/>
      <charset val="128"/>
    </font>
    <font>
      <b/>
      <sz val="10"/>
      <color indexed="81"/>
      <name val="BIZ UDゴシック"/>
      <family val="3"/>
      <charset val="128"/>
    </font>
    <font>
      <sz val="14"/>
      <color indexed="81"/>
      <name val="MS P ゴシック"/>
      <family val="3"/>
      <charset val="128"/>
    </font>
    <font>
      <b/>
      <sz val="20"/>
      <name val="BIZ UDPゴシック"/>
      <family val="3"/>
      <charset val="128"/>
    </font>
    <font>
      <sz val="10"/>
      <name val="BIZ UDPゴシック"/>
      <family val="3"/>
      <charset val="128"/>
    </font>
    <font>
      <sz val="8"/>
      <name val="BIZ UDPゴシック"/>
      <family val="3"/>
      <charset val="128"/>
    </font>
    <font>
      <sz val="11"/>
      <color rgb="FFEE0000"/>
      <name val="BIZ UDPゴシック"/>
      <family val="3"/>
      <charset val="128"/>
    </font>
    <font>
      <sz val="16"/>
      <color theme="1"/>
      <name val="BIZ UDPゴシック"/>
      <family val="3"/>
      <charset val="128"/>
    </font>
  </fonts>
  <fills count="14">
    <fill>
      <patternFill patternType="none"/>
    </fill>
    <fill>
      <patternFill patternType="gray125"/>
    </fill>
    <fill>
      <patternFill patternType="solid">
        <fgColor theme="0" tint="-4.9989318521683403E-2"/>
        <bgColor indexed="64"/>
      </patternFill>
    </fill>
    <fill>
      <patternFill patternType="solid">
        <fgColor rgb="FFFFFF00"/>
        <bgColor indexed="64"/>
      </patternFill>
    </fill>
    <fill>
      <patternFill patternType="solid">
        <fgColor theme="2" tint="-9.9978637043366805E-2"/>
        <bgColor indexed="64"/>
      </patternFill>
    </fill>
    <fill>
      <patternFill patternType="solid">
        <fgColor rgb="FFCCECFF"/>
        <bgColor indexed="64"/>
      </patternFill>
    </fill>
    <fill>
      <patternFill patternType="solid">
        <fgColor theme="0"/>
        <bgColor indexed="64"/>
      </patternFill>
    </fill>
    <fill>
      <patternFill patternType="solid">
        <fgColor theme="1" tint="0.499984740745262"/>
        <bgColor indexed="64"/>
      </patternFill>
    </fill>
    <fill>
      <patternFill patternType="solid">
        <fgColor theme="4" tint="0.7999816888943144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rgb="FFFFFFCC"/>
        <bgColor indexed="64"/>
      </patternFill>
    </fill>
    <fill>
      <patternFill patternType="solid">
        <fgColor theme="6" tint="0.79998168889431442"/>
        <bgColor indexed="64"/>
      </patternFill>
    </fill>
    <fill>
      <patternFill patternType="solid">
        <fgColor theme="5" tint="0.79998168889431442"/>
        <bgColor indexed="64"/>
      </patternFill>
    </fill>
  </fills>
  <borders count="208">
    <border>
      <left/>
      <right/>
      <top/>
      <bottom/>
      <diagonal/>
    </border>
    <border>
      <left/>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bottom/>
      <diagonal/>
    </border>
    <border>
      <left/>
      <right style="thin">
        <color indexed="64"/>
      </right>
      <top style="medium">
        <color indexed="64"/>
      </top>
      <bottom/>
      <diagonal/>
    </border>
    <border>
      <left style="thin">
        <color indexed="64"/>
      </left>
      <right/>
      <top style="medium">
        <color indexed="64"/>
      </top>
      <bottom/>
      <diagonal/>
    </border>
    <border>
      <left/>
      <right style="hair">
        <color indexed="64"/>
      </right>
      <top style="medium">
        <color indexed="64"/>
      </top>
      <bottom/>
      <diagonal/>
    </border>
    <border>
      <left style="hair">
        <color indexed="64"/>
      </left>
      <right/>
      <top style="medium">
        <color indexed="64"/>
      </top>
      <bottom/>
      <diagonal/>
    </border>
    <border>
      <left style="hair">
        <color indexed="64"/>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auto="1"/>
      </left>
      <right style="hair">
        <color auto="1"/>
      </right>
      <top style="medium">
        <color auto="1"/>
      </top>
      <bottom style="hair">
        <color auto="1"/>
      </bottom>
      <diagonal/>
    </border>
    <border>
      <left style="hair">
        <color auto="1"/>
      </left>
      <right style="hair">
        <color auto="1"/>
      </right>
      <top style="medium">
        <color auto="1"/>
      </top>
      <bottom style="hair">
        <color auto="1"/>
      </bottom>
      <diagonal/>
    </border>
    <border>
      <left style="hair">
        <color auto="1"/>
      </left>
      <right style="medium">
        <color indexed="64"/>
      </right>
      <top style="medium">
        <color indexed="64"/>
      </top>
      <bottom style="hair">
        <color auto="1"/>
      </bottom>
      <diagonal/>
    </border>
    <border>
      <left style="medium">
        <color indexed="64"/>
      </left>
      <right style="medium">
        <color indexed="64"/>
      </right>
      <top style="medium">
        <color indexed="64"/>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medium">
        <color indexed="64"/>
      </left>
      <right style="medium">
        <color indexed="64"/>
      </right>
      <top/>
      <bottom style="medium">
        <color indexed="64"/>
      </bottom>
      <diagonal/>
    </border>
    <border>
      <left/>
      <right style="thin">
        <color auto="1"/>
      </right>
      <top/>
      <bottom style="medium">
        <color indexed="64"/>
      </bottom>
      <diagonal/>
    </border>
    <border>
      <left style="thin">
        <color indexed="64"/>
      </left>
      <right/>
      <top/>
      <bottom style="medium">
        <color indexed="64"/>
      </bottom>
      <diagonal/>
    </border>
    <border>
      <left/>
      <right style="hair">
        <color indexed="64"/>
      </right>
      <top/>
      <bottom style="medium">
        <color indexed="64"/>
      </bottom>
      <diagonal/>
    </border>
    <border>
      <left style="hair">
        <color indexed="64"/>
      </left>
      <right/>
      <top/>
      <bottom style="medium">
        <color indexed="64"/>
      </bottom>
      <diagonal/>
    </border>
    <border>
      <left style="hair">
        <color auto="1"/>
      </left>
      <right style="medium">
        <color auto="1"/>
      </right>
      <top/>
      <bottom style="medium">
        <color auto="1"/>
      </bottom>
      <diagonal/>
    </border>
    <border>
      <left style="medium">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thin">
        <color indexed="64"/>
      </right>
      <top/>
      <bottom/>
      <diagonal/>
    </border>
    <border>
      <left/>
      <right style="thin">
        <color indexed="64"/>
      </right>
      <top/>
      <bottom/>
      <diagonal/>
    </border>
    <border>
      <left style="thin">
        <color indexed="64"/>
      </left>
      <right style="thin">
        <color indexed="64"/>
      </right>
      <top/>
      <bottom/>
      <diagonal/>
    </border>
    <border>
      <left style="thin">
        <color indexed="64"/>
      </left>
      <right/>
      <top/>
      <bottom/>
      <diagonal/>
    </border>
    <border>
      <left style="thin">
        <color indexed="64"/>
      </left>
      <right style="medium">
        <color indexed="64"/>
      </right>
      <top/>
      <bottom/>
      <diagonal/>
    </border>
    <border>
      <left style="medium">
        <color indexed="64"/>
      </left>
      <right/>
      <top/>
      <bottom/>
      <diagonal/>
    </border>
    <border>
      <left style="thin">
        <color indexed="64"/>
      </left>
      <right/>
      <top/>
      <bottom style="thin">
        <color indexed="64"/>
      </bottom>
      <diagonal/>
    </border>
    <border>
      <left/>
      <right/>
      <top/>
      <bottom style="thin">
        <color indexed="64"/>
      </bottom>
      <diagonal/>
    </border>
    <border>
      <left style="thin">
        <color indexed="64"/>
      </left>
      <right style="hair">
        <color auto="1"/>
      </right>
      <top style="medium">
        <color auto="1"/>
      </top>
      <bottom style="hair">
        <color auto="1"/>
      </bottom>
      <diagonal/>
    </border>
    <border>
      <left style="hair">
        <color indexed="64"/>
      </left>
      <right style="thin">
        <color indexed="64"/>
      </right>
      <top style="medium">
        <color indexed="64"/>
      </top>
      <bottom style="hair">
        <color indexed="64"/>
      </bottom>
      <diagonal/>
    </border>
    <border>
      <left style="hair">
        <color indexed="64"/>
      </left>
      <right style="hair">
        <color indexed="64"/>
      </right>
      <top style="hair">
        <color indexed="64"/>
      </top>
      <bottom/>
      <diagonal/>
    </border>
    <border>
      <left style="hair">
        <color indexed="64"/>
      </left>
      <right style="medium">
        <color indexed="64"/>
      </right>
      <top style="hair">
        <color indexed="64"/>
      </top>
      <bottom/>
      <diagonal/>
    </border>
    <border>
      <left style="thin">
        <color auto="1"/>
      </left>
      <right/>
      <top/>
      <bottom style="double">
        <color indexed="64"/>
      </bottom>
      <diagonal/>
    </border>
    <border>
      <left/>
      <right/>
      <top/>
      <bottom style="double">
        <color indexed="64"/>
      </bottom>
      <diagonal/>
    </border>
    <border>
      <left/>
      <right style="thin">
        <color indexed="64"/>
      </right>
      <top/>
      <bottom style="double">
        <color indexed="64"/>
      </bottom>
      <diagonal/>
    </border>
    <border>
      <left/>
      <right/>
      <top style="thin">
        <color auto="1"/>
      </top>
      <bottom style="double">
        <color indexed="64"/>
      </bottom>
      <diagonal/>
    </border>
    <border>
      <left style="thin">
        <color indexed="64"/>
      </left>
      <right style="hair">
        <color auto="1"/>
      </right>
      <top style="thin">
        <color indexed="64"/>
      </top>
      <bottom style="double">
        <color indexed="64"/>
      </bottom>
      <diagonal/>
    </border>
    <border>
      <left style="hair">
        <color indexed="64"/>
      </left>
      <right style="thin">
        <color auto="1"/>
      </right>
      <top style="hair">
        <color indexed="64"/>
      </top>
      <bottom style="double">
        <color indexed="64"/>
      </bottom>
      <diagonal/>
    </border>
    <border>
      <left style="thin">
        <color indexed="64"/>
      </left>
      <right style="thin">
        <color indexed="64"/>
      </right>
      <top/>
      <bottom style="double">
        <color indexed="64"/>
      </bottom>
      <diagonal/>
    </border>
    <border>
      <left/>
      <right style="medium">
        <color indexed="64"/>
      </right>
      <top/>
      <bottom style="double">
        <color indexed="64"/>
      </bottom>
      <diagonal/>
    </border>
    <border>
      <left style="medium">
        <color auto="1"/>
      </left>
      <right style="hair">
        <color auto="1"/>
      </right>
      <top style="hair">
        <color auto="1"/>
      </top>
      <bottom style="medium">
        <color auto="1"/>
      </bottom>
      <diagonal/>
    </border>
    <border>
      <left style="hair">
        <color indexed="64"/>
      </left>
      <right style="hair">
        <color indexed="64"/>
      </right>
      <top style="hair">
        <color indexed="64"/>
      </top>
      <bottom style="medium">
        <color indexed="64"/>
      </bottom>
      <diagonal/>
    </border>
    <border>
      <left style="hair">
        <color indexed="64"/>
      </left>
      <right style="hair">
        <color indexed="64"/>
      </right>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medium">
        <color auto="1"/>
      </left>
      <right/>
      <top style="medium">
        <color auto="1"/>
      </top>
      <bottom style="hair">
        <color auto="1"/>
      </bottom>
      <diagonal/>
    </border>
    <border>
      <left style="thin">
        <color indexed="64"/>
      </left>
      <right style="medium">
        <color indexed="64"/>
      </right>
      <top style="medium">
        <color indexed="64"/>
      </top>
      <bottom style="hair">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auto="1"/>
      </left>
      <right/>
      <top/>
      <bottom style="hair">
        <color indexed="64"/>
      </bottom>
      <diagonal/>
    </border>
    <border>
      <left style="thin">
        <color indexed="64"/>
      </left>
      <right/>
      <top style="double">
        <color indexed="64"/>
      </top>
      <bottom/>
      <diagonal/>
    </border>
    <border>
      <left/>
      <right/>
      <top style="double">
        <color indexed="64"/>
      </top>
      <bottom/>
      <diagonal/>
    </border>
    <border>
      <left/>
      <right style="medium">
        <color indexed="64"/>
      </right>
      <top style="double">
        <color indexed="64"/>
      </top>
      <bottom/>
      <diagonal/>
    </border>
    <border>
      <left style="medium">
        <color indexed="64"/>
      </left>
      <right style="hair">
        <color indexed="64"/>
      </right>
      <top/>
      <bottom style="hair">
        <color indexed="64"/>
      </bottom>
      <diagonal/>
    </border>
    <border>
      <left style="hair">
        <color indexed="64"/>
      </left>
      <right/>
      <top/>
      <bottom style="hair">
        <color indexed="64"/>
      </bottom>
      <diagonal/>
    </border>
    <border>
      <left style="thin">
        <color indexed="64"/>
      </left>
      <right style="hair">
        <color indexed="64"/>
      </right>
      <top/>
      <bottom style="hair">
        <color indexed="64"/>
      </bottom>
      <diagonal/>
    </border>
    <border>
      <left style="hair">
        <color indexed="64"/>
      </left>
      <right style="medium">
        <color indexed="64"/>
      </right>
      <top/>
      <bottom style="hair">
        <color indexed="64"/>
      </bottom>
      <diagonal/>
    </border>
    <border>
      <left style="medium">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hair">
        <color indexed="64"/>
      </bottom>
      <diagonal/>
    </border>
    <border>
      <left style="thin">
        <color indexed="64"/>
      </left>
      <right/>
      <top style="medium">
        <color indexed="64"/>
      </top>
      <bottom style="hair">
        <color indexed="64"/>
      </bottom>
      <diagonal/>
    </border>
    <border>
      <left style="medium">
        <color indexed="64"/>
      </left>
      <right style="thin">
        <color indexed="64"/>
      </right>
      <top style="medium">
        <color indexed="64"/>
      </top>
      <bottom style="hair">
        <color indexed="64"/>
      </bottom>
      <diagonal/>
    </border>
    <border>
      <left style="medium">
        <color indexed="64"/>
      </left>
      <right style="medium">
        <color indexed="64"/>
      </right>
      <top style="medium">
        <color indexed="64"/>
      </top>
      <bottom style="hair">
        <color indexed="64"/>
      </bottom>
      <diagonal/>
    </border>
    <border>
      <left style="medium">
        <color indexed="64"/>
      </left>
      <right style="thin">
        <color indexed="64"/>
      </right>
      <top style="thin">
        <color indexed="64"/>
      </top>
      <bottom style="thin">
        <color indexed="64"/>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medium">
        <color indexed="64"/>
      </left>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thin">
        <color indexed="64"/>
      </left>
      <right style="thin">
        <color indexed="64"/>
      </right>
      <top/>
      <bottom style="hair">
        <color indexed="64"/>
      </bottom>
      <diagonal/>
    </border>
    <border>
      <left style="thin">
        <color indexed="64"/>
      </left>
      <right/>
      <top/>
      <bottom style="hair">
        <color indexed="64"/>
      </bottom>
      <diagonal/>
    </border>
    <border>
      <left/>
      <right style="thin">
        <color indexed="64"/>
      </right>
      <top/>
      <bottom style="hair">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bottom/>
      <diagonal/>
    </border>
    <border>
      <left style="medium">
        <color indexed="64"/>
      </left>
      <right/>
      <top style="hair">
        <color indexed="64"/>
      </top>
      <bottom/>
      <diagonal/>
    </border>
    <border>
      <left style="hair">
        <color indexed="64"/>
      </left>
      <right/>
      <top style="hair">
        <color indexed="64"/>
      </top>
      <bottom style="hair">
        <color indexed="64"/>
      </bottom>
      <diagonal/>
    </border>
    <border>
      <left style="medium">
        <color indexed="64"/>
      </left>
      <right style="medium">
        <color indexed="64"/>
      </right>
      <top style="thin">
        <color indexed="64"/>
      </top>
      <bottom style="thin">
        <color indexed="64"/>
      </bottom>
      <diagonal/>
    </border>
    <border>
      <left style="thin">
        <color indexed="64"/>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top style="thin">
        <color indexed="64"/>
      </top>
      <bottom style="hair">
        <color indexed="64"/>
      </bottom>
      <diagonal/>
    </border>
    <border>
      <left style="medium">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hair">
        <color indexed="64"/>
      </top>
      <bottom/>
      <diagonal/>
    </border>
    <border>
      <left style="thin">
        <color indexed="64"/>
      </left>
      <right/>
      <top style="hair">
        <color indexed="64"/>
      </top>
      <bottom/>
      <diagonal/>
    </border>
    <border>
      <left/>
      <right style="thin">
        <color indexed="64"/>
      </right>
      <top style="hair">
        <color indexed="64"/>
      </top>
      <bottom/>
      <diagonal/>
    </border>
    <border>
      <left style="medium">
        <color indexed="64"/>
      </left>
      <right/>
      <top/>
      <bottom style="dashed">
        <color indexed="64"/>
      </bottom>
      <diagonal/>
    </border>
    <border>
      <left style="medium">
        <color indexed="64"/>
      </left>
      <right/>
      <top style="thin">
        <color indexed="64"/>
      </top>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diagonal/>
    </border>
    <border>
      <left style="thin">
        <color indexed="64"/>
      </left>
      <right style="medium">
        <color indexed="64"/>
      </right>
      <top style="medium">
        <color indexed="64"/>
      </top>
      <bottom style="thin">
        <color indexed="64"/>
      </bottom>
      <diagonal/>
    </border>
    <border>
      <left style="hair">
        <color auto="1"/>
      </left>
      <right style="medium">
        <color auto="1"/>
      </right>
      <top style="hair">
        <color auto="1"/>
      </top>
      <bottom style="medium">
        <color auto="1"/>
      </bottom>
      <diagonal/>
    </border>
    <border>
      <left style="medium">
        <color indexed="64"/>
      </left>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hair">
        <color indexed="64"/>
      </left>
      <right/>
      <top style="hair">
        <color indexed="64"/>
      </top>
      <bottom style="medium">
        <color indexed="64"/>
      </bottom>
      <diagonal/>
    </border>
    <border>
      <left style="thin">
        <color indexed="64"/>
      </left>
      <right style="hair">
        <color indexed="64"/>
      </right>
      <top style="hair">
        <color indexed="64"/>
      </top>
      <bottom style="medium">
        <color indexed="64"/>
      </bottom>
      <diagonal/>
    </border>
    <border>
      <left style="thin">
        <color indexed="64"/>
      </left>
      <right style="thin">
        <color indexed="64"/>
      </right>
      <top style="hair">
        <color indexed="64"/>
      </top>
      <bottom style="medium">
        <color indexed="64"/>
      </bottom>
      <diagonal/>
    </border>
    <border>
      <left style="thin">
        <color indexed="64"/>
      </left>
      <right/>
      <top style="hair">
        <color indexed="64"/>
      </top>
      <bottom style="medium">
        <color indexed="64"/>
      </bottom>
      <diagonal/>
    </border>
    <border>
      <left style="medium">
        <color indexed="64"/>
      </left>
      <right style="thin">
        <color indexed="64"/>
      </right>
      <top style="hair">
        <color indexed="64"/>
      </top>
      <bottom style="medium">
        <color indexed="64"/>
      </bottom>
      <diagonal/>
    </border>
    <border>
      <left style="medium">
        <color indexed="64"/>
      </left>
      <right style="medium">
        <color indexed="64"/>
      </right>
      <top style="hair">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auto="1"/>
      </left>
      <right style="hair">
        <color auto="1"/>
      </right>
      <top style="thin">
        <color auto="1"/>
      </top>
      <bottom style="hair">
        <color auto="1"/>
      </bottom>
      <diagonal/>
    </border>
    <border>
      <left style="hair">
        <color indexed="64"/>
      </left>
      <right style="hair">
        <color indexed="64"/>
      </right>
      <top style="thin">
        <color indexed="64"/>
      </top>
      <bottom style="hair">
        <color indexed="64"/>
      </bottom>
      <diagonal/>
    </border>
    <border>
      <left style="hair">
        <color auto="1"/>
      </left>
      <right style="thin">
        <color auto="1"/>
      </right>
      <top style="thin">
        <color auto="1"/>
      </top>
      <bottom style="hair">
        <color auto="1"/>
      </bottom>
      <diagonal/>
    </border>
    <border>
      <left style="medium">
        <color indexed="64"/>
      </left>
      <right style="hair">
        <color auto="1"/>
      </right>
      <top style="medium">
        <color auto="1"/>
      </top>
      <bottom/>
      <diagonal/>
    </border>
    <border>
      <left style="medium">
        <color indexed="64"/>
      </left>
      <right style="medium">
        <color indexed="64"/>
      </right>
      <top/>
      <bottom style="hair">
        <color indexed="64"/>
      </bottom>
      <diagonal/>
    </border>
    <border>
      <left style="medium">
        <color indexed="64"/>
      </left>
      <right style="hair">
        <color indexed="64"/>
      </right>
      <top/>
      <bottom/>
      <diagonal/>
    </border>
    <border>
      <left/>
      <right style="medium">
        <color auto="1"/>
      </right>
      <top style="medium">
        <color auto="1"/>
      </top>
      <bottom style="hair">
        <color auto="1"/>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hair">
        <color indexed="64"/>
      </top>
      <bottom style="hair">
        <color indexed="64"/>
      </bottom>
      <diagonal/>
    </border>
    <border>
      <left/>
      <right style="medium">
        <color indexed="64"/>
      </right>
      <top style="hair">
        <color indexed="64"/>
      </top>
      <bottom style="hair">
        <color indexed="64"/>
      </bottom>
      <diagonal/>
    </border>
    <border>
      <left style="medium">
        <color auto="1"/>
      </left>
      <right style="hair">
        <color auto="1"/>
      </right>
      <top style="medium">
        <color auto="1"/>
      </top>
      <bottom style="thin">
        <color indexed="64"/>
      </bottom>
      <diagonal/>
    </border>
    <border>
      <left style="hair">
        <color auto="1"/>
      </left>
      <right style="hair">
        <color auto="1"/>
      </right>
      <top style="medium">
        <color auto="1"/>
      </top>
      <bottom style="thin">
        <color indexed="64"/>
      </bottom>
      <diagonal/>
    </border>
    <border>
      <left style="hair">
        <color auto="1"/>
      </left>
      <right/>
      <top style="medium">
        <color auto="1"/>
      </top>
      <bottom style="thin">
        <color indexed="64"/>
      </bottom>
      <diagonal/>
    </border>
    <border>
      <left style="hair">
        <color auto="1"/>
      </left>
      <right style="medium">
        <color indexed="64"/>
      </right>
      <top style="medium">
        <color auto="1"/>
      </top>
      <bottom style="thin">
        <color indexed="64"/>
      </bottom>
      <diagonal/>
    </border>
    <border>
      <left style="medium">
        <color auto="1"/>
      </left>
      <right/>
      <top style="medium">
        <color auto="1"/>
      </top>
      <bottom style="thin">
        <color indexed="64"/>
      </bottom>
      <diagonal/>
    </border>
    <border>
      <left/>
      <right/>
      <top style="medium">
        <color auto="1"/>
      </top>
      <bottom style="thin">
        <color indexed="64"/>
      </bottom>
      <diagonal/>
    </border>
    <border>
      <left/>
      <right style="medium">
        <color indexed="64"/>
      </right>
      <top style="medium">
        <color auto="1"/>
      </top>
      <bottom style="thin">
        <color indexed="64"/>
      </bottom>
      <diagonal/>
    </border>
    <border>
      <left/>
      <right style="hair">
        <color auto="1"/>
      </right>
      <top style="medium">
        <color auto="1"/>
      </top>
      <bottom style="thin">
        <color indexed="64"/>
      </bottom>
      <diagonal/>
    </border>
    <border>
      <left style="medium">
        <color indexed="64"/>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style="hair">
        <color indexed="64"/>
      </left>
      <right style="medium">
        <color indexed="64"/>
      </right>
      <top style="thin">
        <color indexed="64"/>
      </top>
      <bottom style="hair">
        <color indexed="64"/>
      </bottom>
      <diagonal/>
    </border>
    <border>
      <left/>
      <right/>
      <top style="thin">
        <color indexed="64"/>
      </top>
      <bottom style="hair">
        <color indexed="64"/>
      </bottom>
      <diagonal/>
    </border>
    <border>
      <left/>
      <right style="medium">
        <color indexed="64"/>
      </right>
      <top style="thin">
        <color indexed="64"/>
      </top>
      <bottom style="hair">
        <color indexed="64"/>
      </bottom>
      <diagonal/>
    </border>
    <border>
      <left/>
      <right style="hair">
        <color indexed="64"/>
      </right>
      <top style="thin">
        <color indexed="64"/>
      </top>
      <bottom style="hair">
        <color indexed="64"/>
      </bottom>
      <diagonal/>
    </border>
    <border>
      <left style="medium">
        <color auto="1"/>
      </left>
      <right style="hair">
        <color auto="1"/>
      </right>
      <top/>
      <bottom style="medium">
        <color auto="1"/>
      </bottom>
      <diagonal/>
    </border>
    <border>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right/>
      <top style="hair">
        <color indexed="64"/>
      </top>
      <bottom style="medium">
        <color indexed="64"/>
      </bottom>
      <diagonal/>
    </border>
    <border>
      <left/>
      <right style="medium">
        <color indexed="64"/>
      </right>
      <top style="hair">
        <color indexed="64"/>
      </top>
      <bottom style="medium">
        <color indexed="64"/>
      </bottom>
      <diagonal/>
    </border>
    <border>
      <left/>
      <right style="hair">
        <color indexed="64"/>
      </right>
      <top style="hair">
        <color indexed="64"/>
      </top>
      <bottom style="medium">
        <color indexed="64"/>
      </bottom>
      <diagonal/>
    </border>
    <border>
      <left style="medium">
        <color indexed="64"/>
      </left>
      <right style="hair">
        <color indexed="64"/>
      </right>
      <top style="medium">
        <color indexed="64"/>
      </top>
      <bottom style="medium">
        <color indexed="64"/>
      </bottom>
      <diagonal/>
    </border>
    <border>
      <left style="hair">
        <color indexed="64"/>
      </left>
      <right style="hair">
        <color indexed="64"/>
      </right>
      <top style="medium">
        <color indexed="64"/>
      </top>
      <bottom style="medium">
        <color indexed="64"/>
      </bottom>
      <diagonal/>
    </border>
    <border>
      <left style="hair">
        <color indexed="64"/>
      </left>
      <right/>
      <top style="medium">
        <color indexed="64"/>
      </top>
      <bottom style="medium">
        <color indexed="64"/>
      </bottom>
      <diagonal/>
    </border>
    <border>
      <left style="hair">
        <color indexed="64"/>
      </left>
      <right style="medium">
        <color indexed="64"/>
      </right>
      <top style="medium">
        <color indexed="64"/>
      </top>
      <bottom style="medium">
        <color indexed="64"/>
      </bottom>
      <diagonal/>
    </border>
    <border>
      <left/>
      <right style="hair">
        <color indexed="64"/>
      </right>
      <top style="medium">
        <color indexed="64"/>
      </top>
      <bottom style="medium">
        <color indexed="64"/>
      </bottom>
      <diagonal/>
    </border>
    <border>
      <left style="thin">
        <color auto="1"/>
      </left>
      <right/>
      <top style="medium">
        <color indexed="64"/>
      </top>
      <bottom style="medium">
        <color indexed="64"/>
      </bottom>
      <diagonal/>
    </border>
    <border>
      <left style="medium">
        <color indexed="64"/>
      </left>
      <right/>
      <top style="thin">
        <color auto="1"/>
      </top>
      <bottom style="double">
        <color indexed="64"/>
      </bottom>
      <diagonal/>
    </border>
    <border>
      <left/>
      <right/>
      <top style="thin">
        <color indexed="64"/>
      </top>
      <bottom/>
      <diagonal/>
    </border>
    <border>
      <left style="thin">
        <color indexed="64"/>
      </left>
      <right style="thin">
        <color indexed="64"/>
      </right>
      <top style="double">
        <color indexed="64"/>
      </top>
      <bottom/>
      <diagonal/>
    </border>
    <border>
      <left style="hair">
        <color indexed="64"/>
      </left>
      <right style="hair">
        <color indexed="64"/>
      </right>
      <top/>
      <bottom style="hair">
        <color indexed="64"/>
      </bottom>
      <diagonal/>
    </border>
    <border>
      <left style="medium">
        <color auto="1"/>
      </left>
      <right style="hair">
        <color auto="1"/>
      </right>
      <top style="hair">
        <color auto="1"/>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style="hair">
        <color indexed="64"/>
      </bottom>
      <diagonal/>
    </border>
    <border>
      <left style="medium">
        <color auto="1"/>
      </left>
      <right style="hair">
        <color auto="1"/>
      </right>
      <top style="hair">
        <color auto="1"/>
      </top>
      <bottom style="double">
        <color indexed="64"/>
      </bottom>
      <diagonal/>
    </border>
    <border>
      <left/>
      <right style="medium">
        <color auto="1"/>
      </right>
      <top style="hair">
        <color indexed="64"/>
      </top>
      <bottom/>
      <diagonal/>
    </border>
    <border>
      <left style="medium">
        <color indexed="64"/>
      </left>
      <right style="hair">
        <color indexed="64"/>
      </right>
      <top style="double">
        <color indexed="64"/>
      </top>
      <bottom style="hair">
        <color indexed="64"/>
      </bottom>
      <diagonal/>
    </border>
    <border>
      <left/>
      <right style="medium">
        <color indexed="64"/>
      </right>
      <top style="double">
        <color indexed="64"/>
      </top>
      <bottom style="hair">
        <color indexed="64"/>
      </bottom>
      <diagonal/>
    </border>
    <border>
      <left style="medium">
        <color indexed="64"/>
      </left>
      <right style="thin">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top style="double">
        <color indexed="64"/>
      </top>
      <bottom style="hair">
        <color indexed="64"/>
      </bottom>
      <diagonal/>
    </border>
    <border>
      <left style="thin">
        <color indexed="64"/>
      </left>
      <right/>
      <top style="hair">
        <color indexed="64"/>
      </top>
      <bottom style="double">
        <color indexed="64"/>
      </bottom>
      <diagonal/>
    </border>
    <border>
      <left/>
      <right style="medium">
        <color indexed="64"/>
      </right>
      <top style="hair">
        <color indexed="64"/>
      </top>
      <bottom style="double">
        <color indexed="64"/>
      </bottom>
      <diagonal/>
    </border>
    <border>
      <left style="medium">
        <color auto="1"/>
      </left>
      <right/>
      <top style="double">
        <color indexed="64"/>
      </top>
      <bottom style="hair">
        <color auto="1"/>
      </bottom>
      <diagonal/>
    </border>
    <border>
      <left style="thin">
        <color indexed="64"/>
      </left>
      <right style="medium">
        <color indexed="64"/>
      </right>
      <top/>
      <bottom style="hair">
        <color indexed="64"/>
      </bottom>
      <diagonal/>
    </border>
    <border>
      <left/>
      <right style="thin">
        <color indexed="64"/>
      </right>
      <top style="thin">
        <color indexed="64"/>
      </top>
      <bottom style="thin">
        <color indexed="64"/>
      </bottom>
      <diagonal/>
    </border>
    <border>
      <left style="medium">
        <color indexed="64"/>
      </left>
      <right style="hair">
        <color auto="1"/>
      </right>
      <top style="thin">
        <color indexed="64"/>
      </top>
      <bottom style="medium">
        <color indexed="64"/>
      </bottom>
      <diagonal/>
    </border>
    <border>
      <left style="hair">
        <color indexed="64"/>
      </left>
      <right style="hair">
        <color indexed="64"/>
      </right>
      <top style="thin">
        <color indexed="64"/>
      </top>
      <bottom style="medium">
        <color indexed="64"/>
      </bottom>
      <diagonal/>
    </border>
    <border>
      <left style="hair">
        <color indexed="64"/>
      </left>
      <right/>
      <top style="thin">
        <color indexed="64"/>
      </top>
      <bottom style="medium">
        <color indexed="64"/>
      </bottom>
      <diagonal/>
    </border>
    <border>
      <left style="hair">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style="hair">
        <color indexed="64"/>
      </left>
      <right style="thin">
        <color indexed="64"/>
      </right>
      <top style="thin">
        <color indexed="64"/>
      </top>
      <bottom style="medium">
        <color indexed="64"/>
      </bottom>
      <diagonal/>
    </border>
    <border>
      <left style="hair">
        <color auto="1"/>
      </left>
      <right style="medium">
        <color indexed="64"/>
      </right>
      <top style="hair">
        <color auto="1"/>
      </top>
      <bottom style="thin">
        <color auto="1"/>
      </bottom>
      <diagonal/>
    </border>
    <border>
      <left style="thin">
        <color auto="1"/>
      </left>
      <right style="hair">
        <color auto="1"/>
      </right>
      <top style="thin">
        <color auto="1"/>
      </top>
      <bottom style="thin">
        <color auto="1"/>
      </bottom>
      <diagonal/>
    </border>
    <border>
      <left style="hair">
        <color auto="1"/>
      </left>
      <right style="hair">
        <color auto="1"/>
      </right>
      <top style="thin">
        <color auto="1"/>
      </top>
      <bottom style="thin">
        <color auto="1"/>
      </bottom>
      <diagonal/>
    </border>
    <border>
      <left style="hair">
        <color indexed="64"/>
      </left>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right style="thin">
        <color auto="1"/>
      </right>
      <top style="medium">
        <color indexed="64"/>
      </top>
      <bottom style="hair">
        <color indexed="64"/>
      </bottom>
      <diagonal/>
    </border>
    <border>
      <left style="thin">
        <color indexed="64"/>
      </left>
      <right style="medium">
        <color indexed="64"/>
      </right>
      <top style="thin">
        <color indexed="64"/>
      </top>
      <bottom style="thin">
        <color indexed="64"/>
      </bottom>
      <diagonal/>
    </border>
    <border>
      <left style="medium">
        <color indexed="64"/>
      </left>
      <right/>
      <top/>
      <bottom style="double">
        <color indexed="64"/>
      </bottom>
      <diagonal/>
    </border>
    <border>
      <left/>
      <right style="medium">
        <color indexed="64"/>
      </right>
      <top/>
      <bottom style="thin">
        <color indexed="64"/>
      </bottom>
      <diagonal/>
    </border>
    <border>
      <left style="medium">
        <color auto="1"/>
      </left>
      <right style="thin">
        <color indexed="64"/>
      </right>
      <top style="double">
        <color indexed="64"/>
      </top>
      <bottom style="hair">
        <color auto="1"/>
      </bottom>
      <diagonal/>
    </border>
    <border>
      <left style="thin">
        <color indexed="64"/>
      </left>
      <right style="thin">
        <color indexed="64"/>
      </right>
      <top style="double">
        <color indexed="64"/>
      </top>
      <bottom style="hair">
        <color indexed="64"/>
      </bottom>
      <diagonal/>
    </border>
    <border>
      <left style="medium">
        <color indexed="64"/>
      </left>
      <right style="thin">
        <color indexed="64"/>
      </right>
      <top style="hair">
        <color indexed="64"/>
      </top>
      <bottom/>
      <diagonal/>
    </border>
    <border>
      <left/>
      <right/>
      <top style="hair">
        <color indexed="64"/>
      </top>
      <bottom style="double">
        <color indexed="64"/>
      </bottom>
      <diagonal/>
    </border>
    <border>
      <left style="hair">
        <color indexed="64"/>
      </left>
      <right style="thin">
        <color auto="1"/>
      </right>
      <top style="double">
        <color indexed="64"/>
      </top>
      <bottom style="hair">
        <color indexed="64"/>
      </bottom>
      <diagonal/>
    </border>
    <border>
      <left style="thin">
        <color auto="1"/>
      </left>
      <right style="hair">
        <color auto="1"/>
      </right>
      <top style="double">
        <color indexed="64"/>
      </top>
      <bottom style="hair">
        <color auto="1"/>
      </bottom>
      <diagonal/>
    </border>
    <border>
      <left style="hair">
        <color auto="1"/>
      </left>
      <right style="medium">
        <color indexed="64"/>
      </right>
      <top style="double">
        <color indexed="64"/>
      </top>
      <bottom style="hair">
        <color auto="1"/>
      </bottom>
      <diagonal/>
    </border>
    <border>
      <left/>
      <right style="thin">
        <color indexed="64"/>
      </right>
      <top style="double">
        <color indexed="64"/>
      </top>
      <bottom style="hair">
        <color indexed="64"/>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thin">
        <color indexed="64"/>
      </bottom>
      <diagonal/>
    </border>
  </borders>
  <cellStyleXfs count="9">
    <xf numFmtId="0" fontId="0" fillId="0" borderId="0">
      <alignment vertical="center"/>
    </xf>
    <xf numFmtId="38" fontId="2" fillId="0" borderId="0" applyFont="0" applyFill="0" applyBorder="0" applyAlignment="0" applyProtection="0">
      <alignment vertical="center"/>
    </xf>
    <xf numFmtId="38" fontId="2" fillId="0" borderId="0" applyFont="0" applyFill="0" applyBorder="0" applyAlignment="0" applyProtection="0">
      <alignment vertical="center"/>
    </xf>
    <xf numFmtId="9" fontId="2" fillId="0" borderId="0" applyFont="0" applyFill="0" applyBorder="0" applyAlignment="0" applyProtection="0">
      <alignment vertical="center"/>
    </xf>
    <xf numFmtId="0" fontId="21" fillId="0" borderId="0">
      <alignment vertical="center"/>
    </xf>
    <xf numFmtId="38" fontId="21" fillId="0" borderId="0" applyFont="0" applyFill="0" applyBorder="0" applyAlignment="0" applyProtection="0">
      <alignment vertical="center"/>
    </xf>
    <xf numFmtId="38" fontId="21" fillId="0" borderId="0" applyFont="0" applyFill="0" applyBorder="0" applyAlignment="0" applyProtection="0">
      <alignment vertical="center"/>
    </xf>
    <xf numFmtId="0" fontId="2" fillId="0" borderId="0">
      <alignment vertical="center"/>
    </xf>
    <xf numFmtId="38" fontId="2" fillId="0" borderId="0" applyFont="0" applyFill="0" applyBorder="0" applyAlignment="0" applyProtection="0">
      <alignment vertical="center"/>
    </xf>
  </cellStyleXfs>
  <cellXfs count="907">
    <xf numFmtId="0" fontId="0" fillId="0" borderId="0" xfId="0">
      <alignment vertical="center"/>
    </xf>
    <xf numFmtId="38" fontId="3" fillId="0" borderId="0" xfId="1" applyFont="1" applyAlignment="1">
      <alignment horizontal="center" vertical="center"/>
    </xf>
    <xf numFmtId="38" fontId="3" fillId="0" borderId="0" xfId="1" applyFont="1" applyFill="1">
      <alignment vertical="center"/>
    </xf>
    <xf numFmtId="38" fontId="3" fillId="0" borderId="0" xfId="1" applyFont="1">
      <alignment vertical="center"/>
    </xf>
    <xf numFmtId="38" fontId="3" fillId="0" borderId="0" xfId="1" applyFont="1" applyFill="1" applyProtection="1">
      <alignment vertical="center"/>
    </xf>
    <xf numFmtId="38" fontId="3" fillId="0" borderId="0" xfId="1" applyFont="1" applyFill="1" applyAlignment="1" applyProtection="1">
      <alignment vertical="center" shrinkToFit="1"/>
    </xf>
    <xf numFmtId="38" fontId="3" fillId="0" borderId="0" xfId="1" applyFont="1" applyFill="1" applyBorder="1" applyAlignment="1" applyProtection="1">
      <alignment vertical="center" shrinkToFit="1"/>
    </xf>
    <xf numFmtId="0" fontId="3" fillId="0" borderId="0" xfId="0" applyFont="1">
      <alignment vertical="center"/>
    </xf>
    <xf numFmtId="0" fontId="3" fillId="0" borderId="0" xfId="0" applyFont="1" applyAlignment="1">
      <alignment horizontal="center" vertical="center"/>
    </xf>
    <xf numFmtId="0" fontId="3" fillId="0" borderId="0" xfId="0" applyFont="1" applyAlignment="1">
      <alignment vertical="center" shrinkToFit="1"/>
    </xf>
    <xf numFmtId="0" fontId="3" fillId="0" borderId="0" xfId="0" applyFont="1" applyAlignment="1">
      <alignment horizontal="right" vertical="center"/>
    </xf>
    <xf numFmtId="38" fontId="3" fillId="0" borderId="0" xfId="1" applyFont="1" applyFill="1" applyAlignment="1">
      <alignment horizontal="center" vertical="center"/>
    </xf>
    <xf numFmtId="38" fontId="3" fillId="0" borderId="0" xfId="1" applyFont="1" applyAlignment="1">
      <alignment horizontal="center" vertical="center" shrinkToFit="1"/>
    </xf>
    <xf numFmtId="38" fontId="3" fillId="0" borderId="0" xfId="1" applyFont="1" applyAlignment="1">
      <alignment vertical="center" shrinkToFit="1"/>
    </xf>
    <xf numFmtId="38" fontId="3" fillId="0" borderId="0" xfId="1" applyFont="1" applyBorder="1" applyAlignment="1">
      <alignment horizontal="right"/>
    </xf>
    <xf numFmtId="38" fontId="3" fillId="0" borderId="0" xfId="1" applyFont="1" applyProtection="1">
      <alignment vertical="center"/>
    </xf>
    <xf numFmtId="38" fontId="3" fillId="0" borderId="0" xfId="1" applyFont="1" applyAlignment="1" applyProtection="1">
      <alignment vertical="center" shrinkToFit="1"/>
    </xf>
    <xf numFmtId="38" fontId="3" fillId="0" borderId="17" xfId="1" applyFont="1" applyFill="1" applyBorder="1" applyAlignment="1" applyProtection="1">
      <alignment vertical="center" shrinkToFit="1"/>
    </xf>
    <xf numFmtId="38" fontId="3" fillId="0" borderId="6" xfId="1" applyFont="1" applyFill="1" applyBorder="1" applyAlignment="1" applyProtection="1">
      <alignment vertical="center" shrinkToFit="1"/>
    </xf>
    <xf numFmtId="38" fontId="3" fillId="0" borderId="18" xfId="1" applyFont="1" applyFill="1" applyBorder="1" applyAlignment="1" applyProtection="1">
      <alignment vertical="center" shrinkToFit="1"/>
    </xf>
    <xf numFmtId="38" fontId="3" fillId="0" borderId="7" xfId="1" applyFont="1" applyFill="1" applyBorder="1" applyAlignment="1" applyProtection="1">
      <alignment vertical="center" shrinkToFit="1"/>
    </xf>
    <xf numFmtId="38" fontId="3" fillId="4" borderId="17" xfId="1" applyFont="1" applyFill="1" applyBorder="1" applyAlignment="1" applyProtection="1">
      <alignment vertical="center" shrinkToFit="1"/>
    </xf>
    <xf numFmtId="38" fontId="3" fillId="4" borderId="19" xfId="1" applyFont="1" applyFill="1" applyBorder="1" applyAlignment="1" applyProtection="1">
      <alignment vertical="center" shrinkToFit="1"/>
    </xf>
    <xf numFmtId="38" fontId="3" fillId="0" borderId="16" xfId="1" applyFont="1" applyFill="1" applyBorder="1" applyAlignment="1" applyProtection="1">
      <alignment vertical="center" shrinkToFit="1"/>
    </xf>
    <xf numFmtId="0" fontId="3" fillId="0" borderId="0" xfId="0" applyFont="1" applyAlignment="1">
      <alignment horizontal="center" vertical="center" shrinkToFit="1"/>
    </xf>
    <xf numFmtId="38" fontId="3" fillId="0" borderId="5" xfId="1" applyFont="1" applyFill="1" applyBorder="1" applyAlignment="1" applyProtection="1">
      <alignment horizontal="center" vertical="center" shrinkToFit="1"/>
    </xf>
    <xf numFmtId="38" fontId="3" fillId="0" borderId="32" xfId="1" applyFont="1" applyFill="1" applyBorder="1" applyAlignment="1" applyProtection="1">
      <alignment vertical="center" shrinkToFit="1"/>
    </xf>
    <xf numFmtId="38" fontId="3" fillId="0" borderId="33" xfId="1" applyFont="1" applyFill="1" applyBorder="1" applyAlignment="1" applyProtection="1">
      <alignment vertical="center" shrinkToFit="1"/>
    </xf>
    <xf numFmtId="38" fontId="3" fillId="0" borderId="34" xfId="1" applyFont="1" applyFill="1" applyBorder="1" applyAlignment="1" applyProtection="1">
      <alignment vertical="center" shrinkToFit="1"/>
    </xf>
    <xf numFmtId="38" fontId="3" fillId="0" borderId="35" xfId="1" applyFont="1" applyFill="1" applyBorder="1" applyAlignment="1" applyProtection="1">
      <alignment vertical="center" shrinkToFit="1"/>
    </xf>
    <xf numFmtId="38" fontId="3" fillId="4" borderId="32" xfId="1" applyFont="1" applyFill="1" applyBorder="1" applyAlignment="1" applyProtection="1">
      <alignment horizontal="center" vertical="center" shrinkToFit="1"/>
    </xf>
    <xf numFmtId="38" fontId="3" fillId="4" borderId="36" xfId="1" applyFont="1" applyFill="1" applyBorder="1" applyAlignment="1" applyProtection="1">
      <alignment horizontal="center" vertical="center" shrinkToFit="1"/>
    </xf>
    <xf numFmtId="38" fontId="3" fillId="0" borderId="5" xfId="1" applyFont="1" applyFill="1" applyBorder="1" applyAlignment="1" applyProtection="1">
      <alignment vertical="center" shrinkToFit="1"/>
    </xf>
    <xf numFmtId="38" fontId="3" fillId="0" borderId="35" xfId="1" applyFont="1" applyFill="1" applyBorder="1" applyAlignment="1" applyProtection="1">
      <alignment horizontal="center" vertical="center" wrapText="1" shrinkToFit="1"/>
    </xf>
    <xf numFmtId="38" fontId="3" fillId="0" borderId="33" xfId="1" applyFont="1" applyFill="1" applyBorder="1" applyAlignment="1" applyProtection="1">
      <alignment horizontal="center" vertical="center" wrapText="1" shrinkToFit="1"/>
    </xf>
    <xf numFmtId="38" fontId="3" fillId="2" borderId="18" xfId="1" applyFont="1" applyFill="1" applyBorder="1" applyAlignment="1" applyProtection="1">
      <alignment horizontal="center" vertical="center"/>
    </xf>
    <xf numFmtId="38" fontId="3" fillId="0" borderId="0" xfId="1" applyFont="1" applyFill="1" applyBorder="1" applyAlignment="1" applyProtection="1">
      <alignment horizontal="center" vertical="center" shrinkToFit="1"/>
    </xf>
    <xf numFmtId="38" fontId="3" fillId="4" borderId="32" xfId="1" applyFont="1" applyFill="1" applyBorder="1" applyAlignment="1" applyProtection="1">
      <alignment vertical="center" shrinkToFit="1"/>
    </xf>
    <xf numFmtId="38" fontId="3" fillId="4" borderId="36" xfId="1" applyFont="1" applyFill="1" applyBorder="1" applyAlignment="1" applyProtection="1">
      <alignment vertical="center" shrinkToFit="1"/>
    </xf>
    <xf numFmtId="38" fontId="3" fillId="0" borderId="35" xfId="1" applyFont="1" applyBorder="1" applyAlignment="1" applyProtection="1">
      <alignment vertical="center" shrinkToFit="1"/>
    </xf>
    <xf numFmtId="38" fontId="3" fillId="0" borderId="22" xfId="1" applyFont="1" applyBorder="1" applyProtection="1">
      <alignment vertical="center"/>
    </xf>
    <xf numFmtId="0" fontId="3" fillId="0" borderId="22" xfId="0" applyFont="1" applyBorder="1" applyAlignment="1">
      <alignment horizontal="center" vertical="center" wrapText="1"/>
    </xf>
    <xf numFmtId="38" fontId="3" fillId="2" borderId="50" xfId="1" applyFont="1" applyFill="1" applyBorder="1" applyAlignment="1" applyProtection="1">
      <alignment horizontal="center" vertical="center"/>
    </xf>
    <xf numFmtId="38" fontId="3" fillId="0" borderId="23" xfId="1" applyFont="1" applyFill="1" applyBorder="1" applyAlignment="1" applyProtection="1">
      <alignment horizontal="center" vertical="center" shrinkToFit="1"/>
    </xf>
    <xf numFmtId="38" fontId="3" fillId="0" borderId="55" xfId="1" applyFont="1" applyFill="1" applyBorder="1" applyAlignment="1" applyProtection="1">
      <alignment vertical="center" shrinkToFit="1"/>
    </xf>
    <xf numFmtId="38" fontId="3" fillId="0" borderId="24" xfId="1" applyFont="1" applyFill="1" applyBorder="1" applyAlignment="1" applyProtection="1">
      <alignment vertical="center" shrinkToFit="1"/>
    </xf>
    <xf numFmtId="38" fontId="3" fillId="0" borderId="56" xfId="1" applyFont="1" applyFill="1" applyBorder="1" applyAlignment="1" applyProtection="1">
      <alignment horizontal="center" vertical="center" shrinkToFit="1"/>
    </xf>
    <xf numFmtId="38" fontId="3" fillId="0" borderId="25" xfId="1" applyFont="1" applyFill="1" applyBorder="1" applyAlignment="1" applyProtection="1">
      <alignment horizontal="center" vertical="center" shrinkToFit="1"/>
    </xf>
    <xf numFmtId="38" fontId="3" fillId="4" borderId="55" xfId="1" applyFont="1" applyFill="1" applyBorder="1" applyAlignment="1" applyProtection="1">
      <alignment horizontal="center" vertical="center" shrinkToFit="1"/>
    </xf>
    <xf numFmtId="38" fontId="3" fillId="4" borderId="57" xfId="1" applyFont="1" applyFill="1" applyBorder="1" applyAlignment="1" applyProtection="1">
      <alignment horizontal="center" vertical="center" shrinkToFit="1"/>
    </xf>
    <xf numFmtId="38" fontId="3" fillId="0" borderId="23" xfId="1" applyFont="1" applyFill="1" applyBorder="1" applyAlignment="1" applyProtection="1">
      <alignment vertical="center" shrinkToFit="1"/>
    </xf>
    <xf numFmtId="38" fontId="3" fillId="0" borderId="35" xfId="1" applyFont="1" applyBorder="1" applyAlignment="1">
      <alignment vertical="center" shrinkToFit="1"/>
    </xf>
    <xf numFmtId="38" fontId="3" fillId="0" borderId="58" xfId="1" applyFont="1" applyBorder="1" applyProtection="1">
      <alignment vertical="center"/>
    </xf>
    <xf numFmtId="0" fontId="3" fillId="0" borderId="58" xfId="0" applyFont="1" applyBorder="1" applyAlignment="1">
      <alignment vertical="center" wrapText="1"/>
    </xf>
    <xf numFmtId="0" fontId="3" fillId="0" borderId="58" xfId="0" applyFont="1" applyBorder="1" applyAlignment="1">
      <alignment horizontal="center" vertical="center" wrapText="1"/>
    </xf>
    <xf numFmtId="38" fontId="9" fillId="0" borderId="15" xfId="2" applyFont="1" applyBorder="1" applyAlignment="1" applyProtection="1">
      <alignment vertical="center" shrinkToFit="1"/>
      <protection locked="0"/>
    </xf>
    <xf numFmtId="176" fontId="3" fillId="6" borderId="62" xfId="2" applyNumberFormat="1" applyFont="1" applyFill="1" applyBorder="1" applyAlignment="1" applyProtection="1">
      <alignment horizontal="center" vertical="center" shrinkToFit="1"/>
      <protection locked="0"/>
    </xf>
    <xf numFmtId="38" fontId="3" fillId="0" borderId="0" xfId="1" applyFont="1" applyAlignment="1" applyProtection="1">
      <alignment vertical="center"/>
    </xf>
    <xf numFmtId="38" fontId="3" fillId="0" borderId="69" xfId="1" applyFont="1" applyBorder="1" applyAlignment="1" applyProtection="1">
      <alignment vertical="center" shrinkToFit="1"/>
    </xf>
    <xf numFmtId="0" fontId="3" fillId="8" borderId="70" xfId="1" applyNumberFormat="1" applyFont="1" applyFill="1" applyBorder="1" applyAlignment="1" applyProtection="1">
      <alignment vertical="center" wrapText="1"/>
    </xf>
    <xf numFmtId="38" fontId="3" fillId="0" borderId="71" xfId="1" applyFont="1" applyBorder="1" applyAlignment="1" applyProtection="1">
      <alignment vertical="center" shrinkToFit="1"/>
    </xf>
    <xf numFmtId="38" fontId="3" fillId="0" borderId="72" xfId="1" applyFont="1" applyBorder="1" applyAlignment="1" applyProtection="1">
      <alignment vertical="center" shrinkToFit="1"/>
    </xf>
    <xf numFmtId="38" fontId="3" fillId="0" borderId="73" xfId="1" applyFont="1" applyFill="1" applyBorder="1" applyAlignment="1" applyProtection="1">
      <alignment vertical="center" shrinkToFit="1"/>
    </xf>
    <xf numFmtId="38" fontId="3" fillId="0" borderId="2" xfId="1" applyFont="1" applyFill="1" applyBorder="1" applyAlignment="1" applyProtection="1">
      <alignment vertical="center" shrinkToFit="1"/>
    </xf>
    <xf numFmtId="0" fontId="3" fillId="8" borderId="74" xfId="1" applyNumberFormat="1" applyFont="1" applyFill="1" applyBorder="1" applyAlignment="1" applyProtection="1">
      <alignment vertical="center" wrapText="1"/>
    </xf>
    <xf numFmtId="38" fontId="3" fillId="0" borderId="74" xfId="1" applyFont="1" applyFill="1" applyBorder="1" applyAlignment="1" applyProtection="1">
      <alignment horizontal="right" vertical="center" shrinkToFit="1"/>
    </xf>
    <xf numFmtId="38" fontId="3" fillId="0" borderId="75" xfId="1" applyFont="1" applyFill="1" applyBorder="1" applyAlignment="1" applyProtection="1">
      <alignment horizontal="right" vertical="center" shrinkToFit="1"/>
    </xf>
    <xf numFmtId="38" fontId="3" fillId="4" borderId="76" xfId="1" applyFont="1" applyFill="1" applyBorder="1" applyAlignment="1" applyProtection="1">
      <alignment vertical="center" shrinkToFit="1"/>
    </xf>
    <xf numFmtId="38" fontId="3" fillId="4" borderId="61" xfId="1" applyFont="1" applyFill="1" applyBorder="1" applyAlignment="1" applyProtection="1">
      <alignment vertical="center" shrinkToFit="1"/>
    </xf>
    <xf numFmtId="38" fontId="3" fillId="0" borderId="77" xfId="1" applyFont="1" applyFill="1" applyBorder="1" applyAlignment="1" applyProtection="1">
      <alignment vertical="center" shrinkToFit="1"/>
    </xf>
    <xf numFmtId="0" fontId="3" fillId="8" borderId="40" xfId="1" applyNumberFormat="1" applyFont="1" applyFill="1" applyBorder="1" applyAlignment="1" applyProtection="1">
      <alignment vertical="center" wrapText="1"/>
    </xf>
    <xf numFmtId="0" fontId="3" fillId="0" borderId="0" xfId="0" applyFont="1" applyAlignment="1">
      <alignment horizontal="right" vertical="center" shrinkToFit="1"/>
    </xf>
    <xf numFmtId="38" fontId="9" fillId="0" borderId="31" xfId="2" applyFont="1" applyBorder="1" applyAlignment="1" applyProtection="1">
      <alignment vertical="center" shrinkToFit="1"/>
      <protection locked="0"/>
    </xf>
    <xf numFmtId="38" fontId="3" fillId="0" borderId="29" xfId="1" applyFont="1" applyBorder="1" applyAlignment="1" applyProtection="1">
      <alignment vertical="center" shrinkToFit="1"/>
    </xf>
    <xf numFmtId="0" fontId="3" fillId="8" borderId="90" xfId="1" applyNumberFormat="1" applyFont="1" applyFill="1" applyBorder="1" applyAlignment="1" applyProtection="1">
      <alignment vertical="center" wrapText="1"/>
    </xf>
    <xf numFmtId="38" fontId="3" fillId="0" borderId="79" xfId="1" applyFont="1" applyBorder="1" applyAlignment="1" applyProtection="1">
      <alignment vertical="center" shrinkToFit="1"/>
    </xf>
    <xf numFmtId="38" fontId="3" fillId="0" borderId="31" xfId="1" applyFont="1" applyBorder="1" applyAlignment="1" applyProtection="1">
      <alignment vertical="center" shrinkToFit="1"/>
    </xf>
    <xf numFmtId="38" fontId="3" fillId="0" borderId="91" xfId="1" applyFont="1" applyFill="1" applyBorder="1" applyAlignment="1" applyProtection="1">
      <alignment vertical="center" shrinkToFit="1"/>
    </xf>
    <xf numFmtId="38" fontId="3" fillId="0" borderId="0" xfId="1" applyFont="1" applyBorder="1" applyAlignment="1" applyProtection="1">
      <alignment vertical="center" shrinkToFit="1"/>
    </xf>
    <xf numFmtId="0" fontId="3" fillId="8" borderId="92" xfId="1" applyNumberFormat="1" applyFont="1" applyFill="1" applyBorder="1" applyAlignment="1" applyProtection="1">
      <alignment vertical="center" wrapText="1"/>
    </xf>
    <xf numFmtId="38" fontId="3" fillId="0" borderId="92" xfId="1" applyFont="1" applyFill="1" applyBorder="1" applyAlignment="1" applyProtection="1">
      <alignment horizontal="right" vertical="center" shrinkToFit="1"/>
    </xf>
    <xf numFmtId="38" fontId="3" fillId="0" borderId="93" xfId="1" applyFont="1" applyFill="1" applyBorder="1" applyAlignment="1" applyProtection="1">
      <alignment horizontal="right" vertical="center" shrinkToFit="1"/>
    </xf>
    <xf numFmtId="38" fontId="3" fillId="4" borderId="94" xfId="1" applyFont="1" applyFill="1" applyBorder="1" applyAlignment="1" applyProtection="1">
      <alignment vertical="center" shrinkToFit="1"/>
    </xf>
    <xf numFmtId="38" fontId="3" fillId="4" borderId="82" xfId="1" applyFont="1" applyFill="1" applyBorder="1" applyAlignment="1" applyProtection="1">
      <alignment vertical="center" shrinkToFit="1"/>
    </xf>
    <xf numFmtId="38" fontId="3" fillId="0" borderId="95" xfId="1" applyFont="1" applyFill="1" applyBorder="1" applyAlignment="1" applyProtection="1">
      <alignment vertical="center" shrinkToFit="1"/>
    </xf>
    <xf numFmtId="0" fontId="3" fillId="8" borderId="79" xfId="1" applyNumberFormat="1" applyFont="1" applyFill="1" applyBorder="1" applyAlignment="1" applyProtection="1">
      <alignment vertical="center" wrapText="1"/>
    </xf>
    <xf numFmtId="38" fontId="3" fillId="0" borderId="0" xfId="1" applyFont="1" applyAlignment="1">
      <alignment horizontal="right" vertical="center" shrinkToFit="1"/>
    </xf>
    <xf numFmtId="38" fontId="3" fillId="0" borderId="0" xfId="1" applyFont="1" applyAlignment="1" applyProtection="1">
      <alignment horizontal="right" vertical="center"/>
    </xf>
    <xf numFmtId="38" fontId="3" fillId="0" borderId="86" xfId="1" applyFont="1" applyBorder="1" applyAlignment="1" applyProtection="1">
      <alignment horizontal="center" vertical="center" shrinkToFit="1"/>
    </xf>
    <xf numFmtId="38" fontId="3" fillId="0" borderId="5" xfId="1" applyFont="1" applyBorder="1" applyAlignment="1" applyProtection="1">
      <alignment vertical="center" shrinkToFit="1"/>
    </xf>
    <xf numFmtId="176" fontId="3" fillId="0" borderId="104" xfId="2" applyNumberFormat="1" applyFont="1" applyFill="1" applyBorder="1" applyAlignment="1" applyProtection="1">
      <alignment horizontal="center" vertical="center" shrinkToFit="1"/>
      <protection locked="0"/>
    </xf>
    <xf numFmtId="176" fontId="3" fillId="0" borderId="86" xfId="1" applyNumberFormat="1" applyFont="1" applyBorder="1" applyAlignment="1" applyProtection="1">
      <alignment horizontal="right" vertical="center" shrinkToFit="1"/>
    </xf>
    <xf numFmtId="38" fontId="3" fillId="0" borderId="5" xfId="1" applyFont="1" applyFill="1" applyBorder="1" applyAlignment="1" applyProtection="1">
      <alignment horizontal="right" vertical="center" shrinkToFit="1"/>
    </xf>
    <xf numFmtId="38" fontId="3" fillId="0" borderId="37" xfId="1" applyFont="1" applyFill="1" applyBorder="1" applyAlignment="1" applyProtection="1">
      <alignment vertical="center" shrinkToFit="1"/>
    </xf>
    <xf numFmtId="38" fontId="3" fillId="0" borderId="0" xfId="1" applyFont="1" applyFill="1" applyBorder="1" applyAlignment="1" applyProtection="1">
      <alignment horizontal="right" vertical="center" shrinkToFit="1"/>
    </xf>
    <xf numFmtId="38" fontId="9" fillId="0" borderId="107" xfId="2" applyFont="1" applyBorder="1" applyAlignment="1" applyProtection="1">
      <alignment vertical="center" shrinkToFit="1"/>
      <protection locked="0"/>
    </xf>
    <xf numFmtId="38" fontId="3" fillId="0" borderId="52" xfId="1" applyFont="1" applyBorder="1" applyAlignment="1" applyProtection="1">
      <alignment vertical="center" shrinkToFit="1"/>
    </xf>
    <xf numFmtId="0" fontId="3" fillId="8" borderId="112" xfId="1" applyNumberFormat="1" applyFont="1" applyFill="1" applyBorder="1" applyAlignment="1" applyProtection="1">
      <alignment vertical="center" wrapText="1"/>
    </xf>
    <xf numFmtId="38" fontId="3" fillId="0" borderId="113" xfId="1" applyFont="1" applyBorder="1" applyAlignment="1" applyProtection="1">
      <alignment vertical="center" shrinkToFit="1"/>
    </xf>
    <xf numFmtId="38" fontId="3" fillId="0" borderId="107" xfId="1" applyFont="1" applyBorder="1" applyAlignment="1" applyProtection="1">
      <alignment vertical="center" shrinkToFit="1"/>
    </xf>
    <xf numFmtId="38" fontId="3" fillId="0" borderId="11" xfId="1" applyFont="1" applyFill="1" applyBorder="1" applyAlignment="1" applyProtection="1">
      <alignment vertical="center" shrinkToFit="1"/>
    </xf>
    <xf numFmtId="0" fontId="3" fillId="8" borderId="114" xfId="1" applyNumberFormat="1" applyFont="1" applyFill="1" applyBorder="1" applyAlignment="1" applyProtection="1">
      <alignment vertical="center" wrapText="1"/>
    </xf>
    <xf numFmtId="38" fontId="3" fillId="0" borderId="114" xfId="1" applyFont="1" applyFill="1" applyBorder="1" applyAlignment="1" applyProtection="1">
      <alignment horizontal="right" vertical="center" shrinkToFit="1"/>
    </xf>
    <xf numFmtId="38" fontId="3" fillId="0" borderId="115" xfId="1" applyFont="1" applyFill="1" applyBorder="1" applyAlignment="1" applyProtection="1">
      <alignment horizontal="right" vertical="center" shrinkToFit="1"/>
    </xf>
    <xf numFmtId="38" fontId="3" fillId="4" borderId="116" xfId="1" applyFont="1" applyFill="1" applyBorder="1" applyAlignment="1" applyProtection="1">
      <alignment vertical="center" shrinkToFit="1"/>
    </xf>
    <xf numFmtId="38" fontId="3" fillId="4" borderId="109" xfId="1" applyFont="1" applyFill="1" applyBorder="1" applyAlignment="1" applyProtection="1">
      <alignment vertical="center" shrinkToFit="1"/>
    </xf>
    <xf numFmtId="38" fontId="3" fillId="0" borderId="117" xfId="1" applyFont="1" applyFill="1" applyBorder="1" applyAlignment="1" applyProtection="1">
      <alignment vertical="center" shrinkToFit="1"/>
    </xf>
    <xf numFmtId="0" fontId="3" fillId="8" borderId="113" xfId="1" applyNumberFormat="1" applyFont="1" applyFill="1" applyBorder="1" applyAlignment="1" applyProtection="1">
      <alignment vertical="center" wrapText="1"/>
    </xf>
    <xf numFmtId="38" fontId="3" fillId="0" borderId="0" xfId="1" applyFont="1" applyAlignment="1">
      <alignment horizontal="right" vertical="center"/>
    </xf>
    <xf numFmtId="49" fontId="12" fillId="0" borderId="0" xfId="0" applyNumberFormat="1" applyFont="1" applyAlignment="1">
      <alignment horizontal="center" vertical="center" wrapText="1"/>
    </xf>
    <xf numFmtId="38" fontId="3" fillId="0" borderId="23" xfId="1" applyFont="1" applyBorder="1" applyAlignment="1" applyProtection="1">
      <alignment vertical="center" shrinkToFit="1"/>
    </xf>
    <xf numFmtId="38" fontId="11" fillId="0" borderId="4" xfId="1" applyFont="1" applyFill="1" applyBorder="1" applyAlignment="1" applyProtection="1">
      <alignment vertical="center"/>
      <protection locked="0"/>
    </xf>
    <xf numFmtId="38" fontId="3" fillId="0" borderId="0" xfId="1" applyFont="1" applyFill="1" applyAlignment="1" applyProtection="1">
      <alignment horizontal="center" vertical="center" shrinkToFit="1"/>
    </xf>
    <xf numFmtId="38" fontId="3" fillId="0" borderId="119" xfId="1" applyFont="1" applyFill="1" applyBorder="1" applyAlignment="1" applyProtection="1">
      <alignment vertical="center" shrinkToFit="1"/>
    </xf>
    <xf numFmtId="38" fontId="3" fillId="0" borderId="120" xfId="1" applyFont="1" applyFill="1" applyBorder="1" applyAlignment="1" applyProtection="1">
      <alignment vertical="center" shrinkToFit="1"/>
    </xf>
    <xf numFmtId="38" fontId="3" fillId="0" borderId="121" xfId="1" applyFont="1" applyBorder="1" applyAlignment="1" applyProtection="1">
      <alignment horizontal="center" vertical="center" shrinkToFit="1"/>
    </xf>
    <xf numFmtId="38" fontId="3" fillId="0" borderId="122" xfId="1" applyFont="1" applyBorder="1" applyAlignment="1" applyProtection="1">
      <alignment horizontal="center" vertical="center" shrinkToFit="1"/>
    </xf>
    <xf numFmtId="38" fontId="3" fillId="0" borderId="40" xfId="1" applyFont="1" applyFill="1" applyBorder="1" applyAlignment="1" applyProtection="1">
      <alignment vertical="center" shrinkToFit="1"/>
    </xf>
    <xf numFmtId="38" fontId="3" fillId="0" borderId="15" xfId="1" applyFont="1" applyFill="1" applyBorder="1" applyAlignment="1" applyProtection="1">
      <alignment vertical="center" shrinkToFit="1"/>
    </xf>
    <xf numFmtId="0" fontId="3" fillId="8" borderId="83" xfId="1" applyNumberFormat="1" applyFont="1" applyFill="1" applyBorder="1" applyAlignment="1" applyProtection="1">
      <alignment vertical="center" wrapText="1"/>
    </xf>
    <xf numFmtId="38" fontId="3" fillId="0" borderId="123" xfId="1" applyFont="1" applyFill="1" applyBorder="1" applyAlignment="1" applyProtection="1">
      <alignment vertical="center" shrinkToFit="1"/>
    </xf>
    <xf numFmtId="0" fontId="3" fillId="8" borderId="13" xfId="1" applyNumberFormat="1" applyFont="1" applyFill="1" applyBorder="1" applyAlignment="1" applyProtection="1">
      <alignment vertical="center" wrapText="1"/>
    </xf>
    <xf numFmtId="38" fontId="3" fillId="0" borderId="0" xfId="1" applyFont="1" applyFill="1" applyBorder="1" applyAlignment="1">
      <alignment vertical="center" wrapText="1"/>
    </xf>
    <xf numFmtId="38" fontId="3" fillId="2" borderId="30" xfId="1" applyFont="1" applyFill="1" applyBorder="1" applyAlignment="1" applyProtection="1">
      <alignment vertical="center" shrinkToFit="1"/>
    </xf>
    <xf numFmtId="38" fontId="3" fillId="2" borderId="80" xfId="1" applyFont="1" applyFill="1" applyBorder="1" applyAlignment="1" applyProtection="1">
      <alignment vertical="center" shrinkToFit="1"/>
    </xf>
    <xf numFmtId="38" fontId="3" fillId="0" borderId="124" xfId="1" applyFont="1" applyBorder="1" applyAlignment="1" applyProtection="1">
      <alignment vertical="center" shrinkToFit="1"/>
    </xf>
    <xf numFmtId="38" fontId="3" fillId="0" borderId="79" xfId="1" applyFont="1" applyFill="1" applyBorder="1" applyAlignment="1" applyProtection="1">
      <alignment vertical="center" shrinkToFit="1"/>
    </xf>
    <xf numFmtId="38" fontId="3" fillId="0" borderId="31" xfId="1" applyFont="1" applyFill="1" applyBorder="1" applyAlignment="1" applyProtection="1">
      <alignment vertical="center" shrinkToFit="1"/>
    </xf>
    <xf numFmtId="0" fontId="3" fillId="8" borderId="29" xfId="1" applyNumberFormat="1" applyFont="1" applyFill="1" applyBorder="1" applyAlignment="1" applyProtection="1">
      <alignment vertical="center" wrapText="1"/>
    </xf>
    <xf numFmtId="38" fontId="3" fillId="0" borderId="145" xfId="1" applyFont="1" applyBorder="1" applyAlignment="1" applyProtection="1">
      <alignment vertical="center" shrinkToFit="1"/>
    </xf>
    <xf numFmtId="38" fontId="3" fillId="0" borderId="113" xfId="1" applyFont="1" applyFill="1" applyBorder="1" applyAlignment="1" applyProtection="1">
      <alignment vertical="center" shrinkToFit="1"/>
    </xf>
    <xf numFmtId="38" fontId="3" fillId="0" borderId="107" xfId="1" applyFont="1" applyFill="1" applyBorder="1" applyAlignment="1" applyProtection="1">
      <alignment vertical="center" shrinkToFit="1"/>
    </xf>
    <xf numFmtId="0" fontId="3" fillId="8" borderId="52" xfId="1" applyNumberFormat="1" applyFont="1" applyFill="1" applyBorder="1" applyAlignment="1" applyProtection="1">
      <alignment vertical="center" wrapText="1"/>
    </xf>
    <xf numFmtId="38" fontId="3" fillId="0" borderId="147" xfId="1" applyFont="1" applyBorder="1" applyAlignment="1" applyProtection="1">
      <alignment vertical="center" shrinkToFit="1"/>
    </xf>
    <xf numFmtId="38" fontId="3" fillId="2" borderId="148" xfId="1" applyFont="1" applyFill="1" applyBorder="1" applyAlignment="1" applyProtection="1">
      <alignment vertical="center" shrinkToFit="1"/>
    </xf>
    <xf numFmtId="38" fontId="3" fillId="2" borderId="149" xfId="1" applyFont="1" applyFill="1" applyBorder="1" applyAlignment="1" applyProtection="1">
      <alignment vertical="center" shrinkToFit="1"/>
    </xf>
    <xf numFmtId="38" fontId="3" fillId="0" borderId="0" xfId="1" applyFont="1" applyFill="1" applyBorder="1" applyAlignment="1">
      <alignment horizontal="center" vertical="center"/>
    </xf>
    <xf numFmtId="38" fontId="3" fillId="0" borderId="0" xfId="1" applyFont="1" applyFill="1" applyBorder="1" applyAlignment="1">
      <alignment horizontal="right" vertical="center"/>
    </xf>
    <xf numFmtId="38" fontId="3" fillId="0" borderId="42" xfId="1" applyFont="1" applyBorder="1" applyAlignment="1" applyProtection="1">
      <alignment horizontal="center" vertical="center" shrinkToFit="1"/>
    </xf>
    <xf numFmtId="38" fontId="3" fillId="0" borderId="43" xfId="1" applyFont="1" applyBorder="1" applyAlignment="1" applyProtection="1">
      <alignment horizontal="center" vertical="center" shrinkToFit="1"/>
    </xf>
    <xf numFmtId="176" fontId="3" fillId="0" borderId="62" xfId="2" applyNumberFormat="1" applyFont="1" applyFill="1" applyBorder="1" applyAlignment="1" applyProtection="1">
      <alignment horizontal="center" vertical="center" shrinkToFit="1"/>
      <protection locked="0"/>
    </xf>
    <xf numFmtId="38" fontId="15" fillId="0" borderId="0" xfId="2" applyFont="1" applyFill="1" applyBorder="1" applyAlignment="1">
      <alignment vertical="center" shrinkToFit="1"/>
    </xf>
    <xf numFmtId="38" fontId="7" fillId="2" borderId="10" xfId="1" applyFont="1" applyFill="1" applyBorder="1">
      <alignment vertical="center"/>
    </xf>
    <xf numFmtId="38" fontId="7" fillId="2" borderId="28" xfId="1" applyFont="1" applyFill="1" applyBorder="1">
      <alignment vertical="center"/>
    </xf>
    <xf numFmtId="38" fontId="11" fillId="0" borderId="0" xfId="1" applyFont="1" applyFill="1" applyBorder="1" applyAlignment="1" applyProtection="1">
      <alignment vertical="center"/>
      <protection locked="0"/>
    </xf>
    <xf numFmtId="38" fontId="3" fillId="0" borderId="4" xfId="1" applyFont="1" applyFill="1" applyBorder="1" applyAlignment="1" applyProtection="1"/>
    <xf numFmtId="38" fontId="3" fillId="0" borderId="0" xfId="1" applyFont="1" applyFill="1" applyBorder="1" applyAlignment="1" applyProtection="1"/>
    <xf numFmtId="0" fontId="20" fillId="0" borderId="0" xfId="0" applyFont="1" applyAlignment="1">
      <alignment horizontal="center" vertical="center" shrinkToFit="1"/>
    </xf>
    <xf numFmtId="38" fontId="20" fillId="6" borderId="13" xfId="2" applyFont="1" applyFill="1" applyBorder="1" applyAlignment="1" applyProtection="1">
      <alignment horizontal="center" vertical="center" wrapText="1"/>
      <protection locked="0"/>
    </xf>
    <xf numFmtId="38" fontId="20" fillId="6" borderId="29" xfId="2" applyFont="1" applyFill="1" applyBorder="1" applyAlignment="1" applyProtection="1">
      <alignment horizontal="center" vertical="center" wrapText="1"/>
      <protection locked="0"/>
    </xf>
    <xf numFmtId="38" fontId="20" fillId="6" borderId="52" xfId="2" applyFont="1" applyFill="1" applyBorder="1" applyAlignment="1" applyProtection="1">
      <alignment horizontal="center" vertical="center" wrapText="1"/>
      <protection locked="0"/>
    </xf>
    <xf numFmtId="38" fontId="20" fillId="6" borderId="175" xfId="2" applyFont="1" applyFill="1" applyBorder="1" applyAlignment="1" applyProtection="1">
      <alignment horizontal="center" vertical="center" wrapText="1"/>
      <protection locked="0"/>
    </xf>
    <xf numFmtId="38" fontId="20" fillId="7" borderId="15" xfId="2" applyFont="1" applyFill="1" applyBorder="1" applyAlignment="1" applyProtection="1">
      <alignment horizontal="center" vertical="center" wrapText="1"/>
    </xf>
    <xf numFmtId="38" fontId="20" fillId="6" borderId="81" xfId="2" applyFont="1" applyFill="1" applyBorder="1" applyAlignment="1" applyProtection="1">
      <alignment horizontal="center" vertical="center" wrapText="1"/>
      <protection locked="0"/>
    </xf>
    <xf numFmtId="38" fontId="20" fillId="7" borderId="31" xfId="2" applyFont="1" applyFill="1" applyBorder="1" applyAlignment="1" applyProtection="1">
      <alignment horizontal="center" vertical="center" wrapText="1"/>
    </xf>
    <xf numFmtId="38" fontId="20" fillId="6" borderId="80" xfId="2" applyFont="1" applyFill="1" applyBorder="1" applyAlignment="1" applyProtection="1">
      <alignment horizontal="center" vertical="center" wrapText="1"/>
      <protection locked="0"/>
    </xf>
    <xf numFmtId="38" fontId="20" fillId="7" borderId="81" xfId="2" applyFont="1" applyFill="1" applyBorder="1" applyAlignment="1" applyProtection="1">
      <alignment horizontal="center" vertical="center" wrapText="1"/>
    </xf>
    <xf numFmtId="38" fontId="20" fillId="7" borderId="108" xfId="2" applyFont="1" applyFill="1" applyBorder="1" applyAlignment="1" applyProtection="1">
      <alignment horizontal="center" vertical="center" wrapText="1"/>
    </xf>
    <xf numFmtId="38" fontId="20" fillId="7" borderId="107" xfId="2" applyFont="1" applyFill="1" applyBorder="1" applyAlignment="1" applyProtection="1">
      <alignment horizontal="center" vertical="center" wrapText="1"/>
    </xf>
    <xf numFmtId="38" fontId="3" fillId="0" borderId="0" xfId="1" applyFont="1" applyFill="1" applyAlignment="1">
      <alignment horizontal="center" vertical="center" shrinkToFit="1"/>
    </xf>
    <xf numFmtId="38" fontId="3" fillId="0" borderId="0" xfId="1" applyFont="1" applyFill="1" applyAlignment="1">
      <alignment vertical="center" shrinkToFit="1"/>
    </xf>
    <xf numFmtId="38" fontId="3" fillId="0" borderId="0" xfId="1" applyFont="1" applyFill="1" applyAlignment="1">
      <alignment horizontal="right" vertical="center"/>
    </xf>
    <xf numFmtId="0" fontId="22" fillId="0" borderId="0" xfId="4" applyFont="1">
      <alignment vertical="center"/>
    </xf>
    <xf numFmtId="0" fontId="24" fillId="0" borderId="0" xfId="4" applyFont="1">
      <alignment vertical="center"/>
    </xf>
    <xf numFmtId="0" fontId="12" fillId="0" borderId="0" xfId="4" applyFont="1">
      <alignment vertical="center"/>
    </xf>
    <xf numFmtId="0" fontId="12" fillId="0" borderId="0" xfId="4" applyFont="1" applyAlignment="1">
      <alignment horizontal="center" vertical="center" shrinkToFit="1"/>
    </xf>
    <xf numFmtId="0" fontId="12" fillId="0" borderId="22" xfId="4" applyFont="1" applyBorder="1" applyAlignment="1">
      <alignment horizontal="center" vertical="center"/>
    </xf>
    <xf numFmtId="0" fontId="12" fillId="0" borderId="22" xfId="4" applyFont="1" applyBorder="1" applyAlignment="1">
      <alignment horizontal="center" vertical="center" shrinkToFit="1"/>
    </xf>
    <xf numFmtId="0" fontId="12" fillId="0" borderId="34" xfId="4" applyFont="1" applyBorder="1" applyAlignment="1">
      <alignment horizontal="center" vertical="center"/>
    </xf>
    <xf numFmtId="0" fontId="12" fillId="0" borderId="34" xfId="4" applyFont="1" applyBorder="1" applyAlignment="1">
      <alignment horizontal="center" vertical="center" shrinkToFit="1"/>
    </xf>
    <xf numFmtId="0" fontId="12" fillId="0" borderId="58" xfId="4" applyFont="1" applyBorder="1" applyAlignment="1">
      <alignment horizontal="center" vertical="center"/>
    </xf>
    <xf numFmtId="0" fontId="12" fillId="0" borderId="58" xfId="4" applyFont="1" applyBorder="1" applyAlignment="1">
      <alignment horizontal="center" vertical="center" shrinkToFit="1"/>
    </xf>
    <xf numFmtId="0" fontId="12" fillId="0" borderId="189" xfId="4" applyFont="1" applyBorder="1" applyAlignment="1">
      <alignment horizontal="center" vertical="center" shrinkToFit="1"/>
    </xf>
    <xf numFmtId="0" fontId="12" fillId="0" borderId="92" xfId="4" applyFont="1" applyBorder="1" applyAlignment="1">
      <alignment horizontal="center" vertical="center" shrinkToFit="1"/>
    </xf>
    <xf numFmtId="0" fontId="12" fillId="0" borderId="83" xfId="4" applyFont="1" applyBorder="1" applyAlignment="1">
      <alignment horizontal="center" vertical="center" shrinkToFit="1"/>
    </xf>
    <xf numFmtId="0" fontId="12" fillId="0" borderId="99" xfId="4" applyFont="1" applyBorder="1" applyAlignment="1">
      <alignment horizontal="center" vertical="center" shrinkToFit="1"/>
    </xf>
    <xf numFmtId="0" fontId="12" fillId="0" borderId="190" xfId="4" applyFont="1" applyBorder="1" applyAlignment="1">
      <alignment horizontal="center" vertical="center" shrinkToFit="1"/>
    </xf>
    <xf numFmtId="0" fontId="22" fillId="0" borderId="0" xfId="0" applyFont="1" applyAlignment="1">
      <alignment horizontal="center" vertical="center"/>
    </xf>
    <xf numFmtId="178" fontId="30" fillId="0" borderId="0" xfId="6" applyNumberFormat="1" applyFont="1" applyAlignment="1">
      <alignment vertical="center"/>
    </xf>
    <xf numFmtId="0" fontId="22" fillId="0" borderId="0" xfId="0" applyFont="1">
      <alignment vertical="center"/>
    </xf>
    <xf numFmtId="0" fontId="24" fillId="0" borderId="0" xfId="0" applyFont="1">
      <alignment vertical="center"/>
    </xf>
    <xf numFmtId="0" fontId="32" fillId="0" borderId="0" xfId="0" applyFont="1">
      <alignment vertical="center"/>
    </xf>
    <xf numFmtId="0" fontId="33" fillId="0" borderId="16" xfId="0" applyFont="1" applyBorder="1" applyAlignment="1">
      <alignment horizontal="center" vertical="center" wrapText="1"/>
    </xf>
    <xf numFmtId="0" fontId="33" fillId="0" borderId="62" xfId="0" applyFont="1" applyBorder="1" applyAlignment="1">
      <alignment horizontal="center" vertical="center" wrapText="1"/>
    </xf>
    <xf numFmtId="0" fontId="32" fillId="0" borderId="62" xfId="0" applyFont="1" applyBorder="1" applyAlignment="1">
      <alignment horizontal="center" vertical="center"/>
    </xf>
    <xf numFmtId="0" fontId="32" fillId="0" borderId="137" xfId="0" applyFont="1" applyBorder="1" applyAlignment="1">
      <alignment horizontal="center" vertical="center" wrapText="1"/>
    </xf>
    <xf numFmtId="179" fontId="24" fillId="0" borderId="73" xfId="0" applyNumberFormat="1" applyFont="1" applyBorder="1">
      <alignment vertical="center"/>
    </xf>
    <xf numFmtId="0" fontId="32" fillId="0" borderId="191" xfId="0" applyFont="1" applyBorder="1" applyAlignment="1">
      <alignment horizontal="center" vertical="center" wrapText="1"/>
    </xf>
    <xf numFmtId="179" fontId="24" fillId="0" borderId="91" xfId="0" applyNumberFormat="1" applyFont="1" applyBorder="1">
      <alignment vertical="center"/>
    </xf>
    <xf numFmtId="0" fontId="32" fillId="0" borderId="192" xfId="0" applyFont="1" applyBorder="1" applyAlignment="1">
      <alignment horizontal="center" vertical="center" wrapText="1"/>
    </xf>
    <xf numFmtId="179" fontId="24" fillId="0" borderId="104" xfId="0" applyNumberFormat="1" applyFont="1" applyBorder="1">
      <alignment vertical="center"/>
    </xf>
    <xf numFmtId="0" fontId="7" fillId="0" borderId="0" xfId="0" applyFont="1">
      <alignment vertical="center"/>
    </xf>
    <xf numFmtId="38" fontId="3" fillId="0" borderId="127" xfId="1" applyFont="1" applyBorder="1">
      <alignment vertical="center"/>
    </xf>
    <xf numFmtId="0" fontId="2" fillId="0" borderId="0" xfId="7" applyAlignment="1">
      <alignment horizontal="center" vertical="center"/>
    </xf>
    <xf numFmtId="0" fontId="2" fillId="0" borderId="0" xfId="7">
      <alignment vertical="center"/>
    </xf>
    <xf numFmtId="0" fontId="12" fillId="0" borderId="0" xfId="7" applyFont="1">
      <alignment vertical="center"/>
    </xf>
    <xf numFmtId="0" fontId="3" fillId="0" borderId="0" xfId="7" applyFont="1">
      <alignment vertical="center"/>
    </xf>
    <xf numFmtId="0" fontId="3" fillId="0" borderId="0" xfId="7" applyFont="1" applyAlignment="1">
      <alignment horizontal="center" vertical="center"/>
    </xf>
    <xf numFmtId="0" fontId="3" fillId="0" borderId="29" xfId="7" applyFont="1" applyBorder="1" applyAlignment="1">
      <alignment horizontal="center" vertical="center"/>
    </xf>
    <xf numFmtId="0" fontId="3" fillId="0" borderId="30" xfId="7" applyFont="1" applyBorder="1" applyAlignment="1">
      <alignment horizontal="center" vertical="center"/>
    </xf>
    <xf numFmtId="0" fontId="3" fillId="0" borderId="30" xfId="7" applyFont="1" applyBorder="1">
      <alignment vertical="center"/>
    </xf>
    <xf numFmtId="0" fontId="3" fillId="0" borderId="31" xfId="7" applyFont="1" applyBorder="1">
      <alignment vertical="center"/>
    </xf>
    <xf numFmtId="38" fontId="20" fillId="7" borderId="89" xfId="2" applyFont="1" applyFill="1" applyBorder="1" applyAlignment="1" applyProtection="1">
      <alignment horizontal="center" vertical="center" wrapText="1"/>
    </xf>
    <xf numFmtId="38" fontId="20" fillId="6" borderId="65" xfId="2" applyFont="1" applyFill="1" applyBorder="1" applyAlignment="1" applyProtection="1">
      <alignment horizontal="center" vertical="center" wrapText="1"/>
      <protection locked="0"/>
    </xf>
    <xf numFmtId="38" fontId="20" fillId="7" borderId="29" xfId="2" applyFont="1" applyFill="1" applyBorder="1" applyAlignment="1" applyProtection="1">
      <alignment horizontal="center" vertical="center" wrapText="1"/>
    </xf>
    <xf numFmtId="38" fontId="20" fillId="7" borderId="52" xfId="2" applyFont="1" applyFill="1" applyBorder="1" applyAlignment="1" applyProtection="1">
      <alignment horizontal="center" vertical="center" wrapText="1"/>
    </xf>
    <xf numFmtId="176" fontId="12" fillId="6" borderId="92" xfId="6" applyNumberFormat="1" applyFont="1" applyFill="1" applyBorder="1" applyAlignment="1">
      <alignment horizontal="right" vertical="center"/>
    </xf>
    <xf numFmtId="176" fontId="27" fillId="10" borderId="92" xfId="6" applyNumberFormat="1" applyFont="1" applyFill="1" applyBorder="1" applyAlignment="1">
      <alignment horizontal="right" vertical="center"/>
    </xf>
    <xf numFmtId="176" fontId="12" fillId="6" borderId="190" xfId="6" applyNumberFormat="1" applyFont="1" applyFill="1" applyBorder="1" applyAlignment="1">
      <alignment horizontal="right" vertical="center"/>
    </xf>
    <xf numFmtId="38" fontId="3" fillId="0" borderId="0" xfId="1" applyFont="1" applyAlignment="1">
      <alignment vertical="center"/>
    </xf>
    <xf numFmtId="38" fontId="3" fillId="0" borderId="0" xfId="1" applyFont="1" applyFill="1" applyAlignment="1">
      <alignment vertical="center"/>
    </xf>
    <xf numFmtId="38" fontId="3" fillId="0" borderId="0" xfId="1" applyFont="1" applyFill="1" applyBorder="1" applyAlignment="1">
      <alignment vertical="center"/>
    </xf>
    <xf numFmtId="38" fontId="27" fillId="10" borderId="0" xfId="1" applyFont="1" applyFill="1" applyAlignment="1">
      <alignment vertical="center"/>
    </xf>
    <xf numFmtId="38" fontId="3" fillId="10" borderId="0" xfId="1" applyFont="1" applyFill="1" applyAlignment="1">
      <alignment vertical="center"/>
    </xf>
    <xf numFmtId="38" fontId="3" fillId="2" borderId="48" xfId="1" applyFont="1" applyFill="1" applyBorder="1" applyAlignment="1" applyProtection="1">
      <alignment horizontal="center" vertical="center" shrinkToFit="1"/>
      <protection locked="0"/>
    </xf>
    <xf numFmtId="38" fontId="3" fillId="2" borderId="45" xfId="1" applyFont="1" applyFill="1" applyBorder="1" applyAlignment="1" applyProtection="1">
      <alignment vertical="center" shrinkToFit="1"/>
    </xf>
    <xf numFmtId="0" fontId="12" fillId="0" borderId="0" xfId="4" applyFont="1" applyAlignment="1">
      <alignment vertical="center" shrinkToFit="1"/>
    </xf>
    <xf numFmtId="0" fontId="37" fillId="0" borderId="0" xfId="4" applyFont="1">
      <alignment vertical="center"/>
    </xf>
    <xf numFmtId="0" fontId="12" fillId="0" borderId="0" xfId="4" applyFont="1" applyAlignment="1">
      <alignment horizontal="right" vertical="center"/>
    </xf>
    <xf numFmtId="0" fontId="38" fillId="0" borderId="0" xfId="4" applyFont="1">
      <alignment vertical="center"/>
    </xf>
    <xf numFmtId="0" fontId="29" fillId="0" borderId="0" xfId="4" applyFont="1">
      <alignment vertical="center"/>
    </xf>
    <xf numFmtId="0" fontId="12" fillId="0" borderId="0" xfId="4" applyFont="1" applyAlignment="1">
      <alignment horizontal="center" vertical="center" textRotation="255"/>
    </xf>
    <xf numFmtId="0" fontId="12" fillId="0" borderId="86" xfId="4" applyFont="1" applyBorder="1" applyAlignment="1">
      <alignment horizontal="center" vertical="center" wrapText="1"/>
    </xf>
    <xf numFmtId="0" fontId="12" fillId="0" borderId="86" xfId="4" applyFont="1" applyBorder="1" applyAlignment="1">
      <alignment horizontal="center" vertical="center"/>
    </xf>
    <xf numFmtId="0" fontId="12" fillId="0" borderId="87" xfId="4" applyFont="1" applyBorder="1" applyAlignment="1">
      <alignment horizontal="center" vertical="center"/>
    </xf>
    <xf numFmtId="0" fontId="12" fillId="0" borderId="177" xfId="4" applyFont="1" applyBorder="1" applyAlignment="1">
      <alignment horizontal="center" vertical="center"/>
    </xf>
    <xf numFmtId="0" fontId="12" fillId="0" borderId="35" xfId="4" applyFont="1" applyBorder="1">
      <alignment vertical="center"/>
    </xf>
    <xf numFmtId="0" fontId="12" fillId="0" borderId="35" xfId="4" applyFont="1" applyBorder="1" applyAlignment="1">
      <alignment horizontal="center" vertical="center" shrinkToFit="1"/>
    </xf>
    <xf numFmtId="0" fontId="12" fillId="0" borderId="119" xfId="4" applyFont="1" applyBorder="1" applyAlignment="1">
      <alignment horizontal="center" vertical="center"/>
    </xf>
    <xf numFmtId="0" fontId="12" fillId="0" borderId="121" xfId="4" applyFont="1" applyBorder="1" applyAlignment="1">
      <alignment horizontal="center" vertical="center"/>
    </xf>
    <xf numFmtId="0" fontId="12" fillId="0" borderId="38" xfId="4" applyFont="1" applyBorder="1" applyAlignment="1">
      <alignment horizontal="center" vertical="center" shrinkToFit="1"/>
    </xf>
    <xf numFmtId="0" fontId="12" fillId="0" borderId="147" xfId="4" applyFont="1" applyBorder="1" applyAlignment="1">
      <alignment horizontal="center" vertical="center"/>
    </xf>
    <xf numFmtId="0" fontId="12" fillId="0" borderId="149" xfId="4" applyFont="1" applyBorder="1" applyAlignment="1">
      <alignment horizontal="center" vertical="center"/>
    </xf>
    <xf numFmtId="0" fontId="12" fillId="6" borderId="92" xfId="4" applyFont="1" applyFill="1" applyBorder="1" applyAlignment="1">
      <alignment horizontal="center" vertical="center"/>
    </xf>
    <xf numFmtId="0" fontId="12" fillId="0" borderId="205" xfId="4" applyFont="1" applyBorder="1" applyAlignment="1">
      <alignment horizontal="center" vertical="center" shrinkToFit="1"/>
    </xf>
    <xf numFmtId="176" fontId="12" fillId="0" borderId="119" xfId="6" applyNumberFormat="1" applyFont="1" applyFill="1" applyBorder="1" applyAlignment="1">
      <alignment horizontal="right" vertical="center"/>
    </xf>
    <xf numFmtId="176" fontId="12" fillId="0" borderId="121" xfId="6" applyNumberFormat="1" applyFont="1" applyFill="1" applyBorder="1" applyAlignment="1">
      <alignment horizontal="right" vertical="center"/>
    </xf>
    <xf numFmtId="176" fontId="12" fillId="6" borderId="92" xfId="4" applyNumberFormat="1" applyFont="1" applyFill="1" applyBorder="1">
      <alignment vertical="center"/>
    </xf>
    <xf numFmtId="0" fontId="12" fillId="0" borderId="93" xfId="4" applyFont="1" applyBorder="1" applyAlignment="1">
      <alignment horizontal="center" vertical="center" shrinkToFit="1"/>
    </xf>
    <xf numFmtId="176" fontId="12" fillId="0" borderId="79" xfId="6" applyNumberFormat="1" applyFont="1" applyFill="1" applyBorder="1" applyAlignment="1">
      <alignment horizontal="right" vertical="center"/>
    </xf>
    <xf numFmtId="176" fontId="12" fillId="0" borderId="80" xfId="6" applyNumberFormat="1" applyFont="1" applyFill="1" applyBorder="1" applyAlignment="1">
      <alignment horizontal="right" vertical="center"/>
    </xf>
    <xf numFmtId="0" fontId="12" fillId="6" borderId="92" xfId="4" applyFont="1" applyFill="1" applyBorder="1" applyAlignment="1">
      <alignment horizontal="center" vertical="center" shrinkToFit="1"/>
    </xf>
    <xf numFmtId="0" fontId="12" fillId="6" borderId="93" xfId="4" applyFont="1" applyFill="1" applyBorder="1" applyAlignment="1">
      <alignment horizontal="center" vertical="center" shrinkToFit="1"/>
    </xf>
    <xf numFmtId="176" fontId="12" fillId="6" borderId="79" xfId="6" applyNumberFormat="1" applyFont="1" applyFill="1" applyBorder="1" applyAlignment="1">
      <alignment horizontal="right" vertical="center"/>
    </xf>
    <xf numFmtId="176" fontId="12" fillId="6" borderId="80" xfId="6" applyNumberFormat="1" applyFont="1" applyFill="1" applyBorder="1" applyAlignment="1">
      <alignment horizontal="right" vertical="center"/>
    </xf>
    <xf numFmtId="0" fontId="12" fillId="10" borderId="99" xfId="4" applyFont="1" applyFill="1" applyBorder="1" applyAlignment="1">
      <alignment horizontal="center" vertical="center" shrinkToFit="1"/>
    </xf>
    <xf numFmtId="0" fontId="12" fillId="10" borderId="92" xfId="4" applyFont="1" applyFill="1" applyBorder="1" applyAlignment="1">
      <alignment horizontal="center" vertical="center" shrinkToFit="1"/>
    </xf>
    <xf numFmtId="0" fontId="12" fillId="10" borderId="93" xfId="4" applyFont="1" applyFill="1" applyBorder="1" applyAlignment="1">
      <alignment horizontal="center" vertical="center" shrinkToFit="1"/>
    </xf>
    <xf numFmtId="176" fontId="12" fillId="10" borderId="79" xfId="6" applyNumberFormat="1" applyFont="1" applyFill="1" applyBorder="1" applyAlignment="1">
      <alignment horizontal="right" vertical="center"/>
    </xf>
    <xf numFmtId="176" fontId="12" fillId="10" borderId="80" xfId="6" applyNumberFormat="1" applyFont="1" applyFill="1" applyBorder="1" applyAlignment="1">
      <alignment horizontal="right" vertical="center"/>
    </xf>
    <xf numFmtId="176" fontId="27" fillId="10" borderId="79" xfId="6" applyNumberFormat="1" applyFont="1" applyFill="1" applyBorder="1" applyAlignment="1">
      <alignment horizontal="right" vertical="center"/>
    </xf>
    <xf numFmtId="176" fontId="27" fillId="10" borderId="92" xfId="4" applyNumberFormat="1" applyFont="1" applyFill="1" applyBorder="1">
      <alignment vertical="center"/>
    </xf>
    <xf numFmtId="176" fontId="27" fillId="0" borderId="79" xfId="6" applyNumberFormat="1" applyFont="1" applyFill="1" applyBorder="1" applyAlignment="1">
      <alignment horizontal="right" vertical="center"/>
    </xf>
    <xf numFmtId="0" fontId="12" fillId="0" borderId="100" xfId="4" applyFont="1" applyBorder="1" applyAlignment="1">
      <alignment horizontal="center" vertical="center" shrinkToFit="1"/>
    </xf>
    <xf numFmtId="0" fontId="12" fillId="10" borderId="84" xfId="4" applyFont="1" applyFill="1" applyBorder="1" applyAlignment="1">
      <alignment horizontal="center" vertical="center" shrinkToFit="1"/>
    </xf>
    <xf numFmtId="0" fontId="12" fillId="10" borderId="34" xfId="4" applyFont="1" applyFill="1" applyBorder="1" applyAlignment="1">
      <alignment horizontal="center" vertical="center" shrinkToFit="1"/>
    </xf>
    <xf numFmtId="38" fontId="30" fillId="0" borderId="79" xfId="6" applyFont="1" applyFill="1" applyBorder="1">
      <alignment vertical="center"/>
    </xf>
    <xf numFmtId="176" fontId="12" fillId="0" borderId="147" xfId="6" applyNumberFormat="1" applyFont="1" applyFill="1" applyBorder="1" applyAlignment="1">
      <alignment horizontal="right" vertical="center"/>
    </xf>
    <xf numFmtId="176" fontId="12" fillId="0" borderId="149" xfId="6" applyNumberFormat="1" applyFont="1" applyFill="1" applyBorder="1" applyAlignment="1">
      <alignment horizontal="right" vertical="center"/>
    </xf>
    <xf numFmtId="38" fontId="30" fillId="0" borderId="147" xfId="6" applyFont="1" applyFill="1" applyBorder="1">
      <alignment vertical="center"/>
    </xf>
    <xf numFmtId="0" fontId="12" fillId="0" borderId="207" xfId="4" applyFont="1" applyBorder="1" applyAlignment="1">
      <alignment horizontal="center" vertical="center" shrinkToFit="1"/>
    </xf>
    <xf numFmtId="176" fontId="12" fillId="6" borderId="190" xfId="4" applyNumberFormat="1" applyFont="1" applyFill="1" applyBorder="1">
      <alignment vertical="center"/>
    </xf>
    <xf numFmtId="176" fontId="12" fillId="0" borderId="0" xfId="6" applyNumberFormat="1" applyFont="1" applyFill="1" applyBorder="1" applyAlignment="1">
      <alignment horizontal="right" vertical="center"/>
    </xf>
    <xf numFmtId="38" fontId="30" fillId="0" borderId="0" xfId="6" applyFont="1" applyFill="1" applyBorder="1">
      <alignment vertical="center"/>
    </xf>
    <xf numFmtId="176" fontId="12" fillId="6" borderId="0" xfId="4" applyNumberFormat="1" applyFont="1" applyFill="1">
      <alignment vertical="center"/>
    </xf>
    <xf numFmtId="176" fontId="12" fillId="6" borderId="0" xfId="6" applyNumberFormat="1" applyFont="1" applyFill="1" applyBorder="1" applyAlignment="1">
      <alignment horizontal="right" vertical="center"/>
    </xf>
    <xf numFmtId="38" fontId="20" fillId="0" borderId="0" xfId="8" applyFont="1">
      <alignment vertical="center"/>
    </xf>
    <xf numFmtId="38" fontId="3" fillId="0" borderId="0" xfId="8" applyFont="1">
      <alignment vertical="center"/>
    </xf>
    <xf numFmtId="38" fontId="3" fillId="0" borderId="0" xfId="8" applyFont="1" applyFill="1">
      <alignment vertical="center"/>
    </xf>
    <xf numFmtId="38" fontId="11" fillId="0" borderId="0" xfId="8" applyFont="1" applyFill="1">
      <alignment vertical="center"/>
    </xf>
    <xf numFmtId="38" fontId="26" fillId="0" borderId="0" xfId="8" applyFont="1" applyFill="1">
      <alignment vertical="center"/>
    </xf>
    <xf numFmtId="38" fontId="26" fillId="0" borderId="0" xfId="8" applyFont="1">
      <alignment vertical="center"/>
    </xf>
    <xf numFmtId="38" fontId="3" fillId="0" borderId="0" xfId="8" applyFont="1" applyBorder="1" applyAlignment="1">
      <alignment horizontal="center" vertical="center"/>
    </xf>
    <xf numFmtId="38" fontId="20" fillId="0" borderId="0" xfId="8" applyFont="1" applyBorder="1" applyAlignment="1">
      <alignment horizontal="center"/>
    </xf>
    <xf numFmtId="38" fontId="3" fillId="0" borderId="185" xfId="8" applyFont="1" applyBorder="1" applyAlignment="1">
      <alignment horizontal="center" vertical="center"/>
    </xf>
    <xf numFmtId="38" fontId="3" fillId="0" borderId="186" xfId="8" applyFont="1" applyBorder="1" applyAlignment="1">
      <alignment horizontal="center" vertical="center"/>
    </xf>
    <xf numFmtId="38" fontId="3" fillId="0" borderId="187" xfId="8" applyFont="1" applyBorder="1" applyAlignment="1">
      <alignment horizontal="center" vertical="center"/>
    </xf>
    <xf numFmtId="38" fontId="3" fillId="0" borderId="188" xfId="8" applyFont="1" applyBorder="1" applyAlignment="1">
      <alignment horizontal="center" vertical="center"/>
    </xf>
    <xf numFmtId="38" fontId="3" fillId="0" borderId="0" xfId="8" applyFont="1" applyAlignment="1">
      <alignment horizontal="center" vertical="center"/>
    </xf>
    <xf numFmtId="38" fontId="3" fillId="0" borderId="178" xfId="8" applyFont="1" applyBorder="1" applyAlignment="1">
      <alignment horizontal="center" vertical="center"/>
    </xf>
    <xf numFmtId="38" fontId="3" fillId="0" borderId="179" xfId="8" applyFont="1" applyBorder="1" applyAlignment="1">
      <alignment horizontal="center" vertical="center"/>
    </xf>
    <xf numFmtId="38" fontId="3" fillId="0" borderId="180" xfId="8" applyFont="1" applyBorder="1" applyAlignment="1">
      <alignment horizontal="center" vertical="center"/>
    </xf>
    <xf numFmtId="38" fontId="3" fillId="0" borderId="181" xfId="8" applyFont="1" applyBorder="1" applyAlignment="1">
      <alignment horizontal="center" vertical="center"/>
    </xf>
    <xf numFmtId="38" fontId="3" fillId="13" borderId="58" xfId="8" applyFont="1" applyFill="1" applyBorder="1" applyAlignment="1">
      <alignment horizontal="center" vertical="center"/>
    </xf>
    <xf numFmtId="38" fontId="3" fillId="13" borderId="58" xfId="8" applyFont="1" applyFill="1" applyBorder="1" applyAlignment="1">
      <alignment vertical="center" shrinkToFit="1"/>
    </xf>
    <xf numFmtId="38" fontId="3" fillId="0" borderId="13" xfId="8" applyFont="1" applyFill="1" applyBorder="1" applyAlignment="1">
      <alignment horizontal="center" vertical="center"/>
    </xf>
    <xf numFmtId="38" fontId="3" fillId="0" borderId="14" xfId="8" applyFont="1" applyBorder="1" applyAlignment="1">
      <alignment horizontal="center" vertical="center"/>
    </xf>
    <xf numFmtId="38" fontId="40" fillId="10" borderId="14" xfId="8" applyFont="1" applyFill="1" applyBorder="1" applyAlignment="1">
      <alignment horizontal="right" vertical="center"/>
    </xf>
    <xf numFmtId="38" fontId="40" fillId="10" borderId="15" xfId="8" applyFont="1" applyFill="1" applyBorder="1" applyAlignment="1">
      <alignment horizontal="right" vertical="center"/>
    </xf>
    <xf numFmtId="38" fontId="3" fillId="0" borderId="0" xfId="8" applyFont="1" applyBorder="1" applyAlignment="1">
      <alignment vertical="center"/>
    </xf>
    <xf numFmtId="38" fontId="3" fillId="0" borderId="13" xfId="8" applyFont="1" applyBorder="1" applyAlignment="1">
      <alignment horizontal="center" vertical="center"/>
    </xf>
    <xf numFmtId="38" fontId="3" fillId="0" borderId="14" xfId="8" applyFont="1" applyBorder="1" applyAlignment="1">
      <alignment vertical="center"/>
    </xf>
    <xf numFmtId="38" fontId="3" fillId="0" borderId="15" xfId="8" applyFont="1" applyBorder="1" applyAlignment="1">
      <alignment vertical="center"/>
    </xf>
    <xf numFmtId="38" fontId="3" fillId="13" borderId="86" xfId="8" applyFont="1" applyFill="1" applyBorder="1" applyAlignment="1">
      <alignment horizontal="center" vertical="center"/>
    </xf>
    <xf numFmtId="38" fontId="3" fillId="8" borderId="86" xfId="8" applyFont="1" applyFill="1" applyBorder="1" applyAlignment="1">
      <alignment horizontal="center" vertical="center"/>
    </xf>
    <xf numFmtId="38" fontId="3" fillId="13" borderId="86" xfId="8" applyFont="1" applyFill="1" applyBorder="1" applyAlignment="1">
      <alignment vertical="center" shrinkToFit="1"/>
    </xf>
    <xf numFmtId="38" fontId="3" fillId="0" borderId="29" xfId="8" applyFont="1" applyBorder="1" applyAlignment="1">
      <alignment horizontal="center" vertical="center"/>
    </xf>
    <xf numFmtId="38" fontId="3" fillId="0" borderId="30" xfId="8" applyFont="1" applyBorder="1" applyAlignment="1">
      <alignment horizontal="center" vertical="center"/>
    </xf>
    <xf numFmtId="38" fontId="3" fillId="8" borderId="30" xfId="8" applyFont="1" applyFill="1" applyBorder="1" applyAlignment="1">
      <alignment horizontal="center" vertical="center"/>
    </xf>
    <xf numFmtId="38" fontId="40" fillId="10" borderId="30" xfId="8" applyFont="1" applyFill="1" applyBorder="1" applyAlignment="1">
      <alignment horizontal="right" vertical="center"/>
    </xf>
    <xf numFmtId="38" fontId="40" fillId="10" borderId="31" xfId="8" applyFont="1" applyFill="1" applyBorder="1" applyAlignment="1">
      <alignment horizontal="right" vertical="center"/>
    </xf>
    <xf numFmtId="38" fontId="3" fillId="0" borderId="30" xfId="8" applyFont="1" applyBorder="1" applyAlignment="1">
      <alignment vertical="center"/>
    </xf>
    <xf numFmtId="38" fontId="3" fillId="0" borderId="31" xfId="8" applyFont="1" applyBorder="1" applyAlignment="1">
      <alignment vertical="center"/>
    </xf>
    <xf numFmtId="38" fontId="3" fillId="0" borderId="86" xfId="8" applyFont="1" applyFill="1" applyBorder="1" applyAlignment="1">
      <alignment horizontal="center" vertical="center"/>
    </xf>
    <xf numFmtId="38" fontId="3" fillId="0" borderId="86" xfId="8" applyFont="1" applyFill="1" applyBorder="1" applyAlignment="1">
      <alignment vertical="center" shrinkToFit="1"/>
    </xf>
    <xf numFmtId="38" fontId="3" fillId="0" borderId="163" xfId="8" applyFont="1" applyBorder="1" applyAlignment="1">
      <alignment horizontal="center" vertical="center"/>
    </xf>
    <xf numFmtId="38" fontId="3" fillId="0" borderId="148" xfId="8" applyFont="1" applyBorder="1" applyAlignment="1">
      <alignment horizontal="center" vertical="center"/>
    </xf>
    <xf numFmtId="38" fontId="40" fillId="10" borderId="148" xfId="8" applyFont="1" applyFill="1" applyBorder="1" applyAlignment="1">
      <alignment horizontal="right" vertical="center"/>
    </xf>
    <xf numFmtId="38" fontId="40" fillId="10" borderId="184" xfId="8" applyFont="1" applyFill="1" applyBorder="1" applyAlignment="1">
      <alignment horizontal="right" vertical="center"/>
    </xf>
    <xf numFmtId="38" fontId="3" fillId="0" borderId="69" xfId="8" applyFont="1" applyBorder="1" applyAlignment="1">
      <alignment horizontal="center" vertical="center"/>
    </xf>
    <xf numFmtId="38" fontId="3" fillId="0" borderId="162" xfId="8" applyFont="1" applyBorder="1" applyAlignment="1">
      <alignment horizontal="center" vertical="center"/>
    </xf>
    <xf numFmtId="38" fontId="40" fillId="10" borderId="162" xfId="8" applyFont="1" applyFill="1" applyBorder="1" applyAlignment="1">
      <alignment horizontal="right" vertical="center"/>
    </xf>
    <xf numFmtId="38" fontId="40" fillId="10" borderId="72" xfId="8" applyFont="1" applyFill="1" applyBorder="1" applyAlignment="1">
      <alignment horizontal="right" vertical="center"/>
    </xf>
    <xf numFmtId="38" fontId="3" fillId="0" borderId="52" xfId="8" applyFont="1" applyBorder="1" applyAlignment="1">
      <alignment horizontal="center" vertical="center"/>
    </xf>
    <xf numFmtId="38" fontId="3" fillId="0" borderId="53" xfId="8" applyFont="1" applyBorder="1" applyAlignment="1">
      <alignment horizontal="center" vertical="center"/>
    </xf>
    <xf numFmtId="38" fontId="40" fillId="10" borderId="53" xfId="8" applyFont="1" applyFill="1" applyBorder="1" applyAlignment="1">
      <alignment horizontal="right" vertical="center"/>
    </xf>
    <xf numFmtId="38" fontId="40" fillId="10" borderId="107" xfId="8" applyFont="1" applyFill="1" applyBorder="1" applyAlignment="1">
      <alignment horizontal="right" vertical="center"/>
    </xf>
    <xf numFmtId="38" fontId="11" fillId="0" borderId="0" xfId="8" applyFont="1">
      <alignment vertical="center"/>
    </xf>
    <xf numFmtId="38" fontId="40" fillId="10" borderId="30" xfId="8" applyFont="1" applyFill="1" applyBorder="1" applyAlignment="1">
      <alignment vertical="center"/>
    </xf>
    <xf numFmtId="38" fontId="40" fillId="10" borderId="31" xfId="8" applyFont="1" applyFill="1" applyBorder="1" applyAlignment="1">
      <alignment vertical="center"/>
    </xf>
    <xf numFmtId="38" fontId="3" fillId="0" borderId="0" xfId="8" applyFont="1" applyFill="1" applyBorder="1" applyAlignment="1">
      <alignment vertical="center" shrinkToFit="1"/>
    </xf>
    <xf numFmtId="38" fontId="3" fillId="0" borderId="86" xfId="8" applyFont="1" applyFill="1" applyBorder="1" applyAlignment="1">
      <alignment vertical="center"/>
    </xf>
    <xf numFmtId="38" fontId="3" fillId="0" borderId="29" xfId="8" applyFont="1" applyFill="1" applyBorder="1" applyAlignment="1">
      <alignment horizontal="center" vertical="center"/>
    </xf>
    <xf numFmtId="38" fontId="3" fillId="0" borderId="30" xfId="8" applyFont="1" applyFill="1" applyBorder="1" applyAlignment="1">
      <alignment horizontal="center" vertical="center"/>
    </xf>
    <xf numFmtId="38" fontId="3" fillId="0" borderId="30" xfId="8" applyFont="1" applyFill="1" applyBorder="1" applyAlignment="1">
      <alignment vertical="center"/>
    </xf>
    <xf numFmtId="38" fontId="3" fillId="0" borderId="31" xfId="8" applyFont="1" applyFill="1" applyBorder="1" applyAlignment="1">
      <alignment vertical="center"/>
    </xf>
    <xf numFmtId="38" fontId="3" fillId="0" borderId="188" xfId="8" applyFont="1" applyFill="1" applyBorder="1" applyAlignment="1">
      <alignment horizontal="center" vertical="center"/>
    </xf>
    <xf numFmtId="38" fontId="3" fillId="0" borderId="87" xfId="8" applyFont="1" applyFill="1" applyBorder="1" applyAlignment="1">
      <alignment horizontal="center" vertical="center"/>
    </xf>
    <xf numFmtId="38" fontId="3" fillId="0" borderId="0" xfId="8" applyFont="1" applyFill="1" applyBorder="1">
      <alignment vertical="center"/>
    </xf>
    <xf numFmtId="38" fontId="3" fillId="0" borderId="53" xfId="8" applyFont="1" applyBorder="1" applyAlignment="1">
      <alignment vertical="center"/>
    </xf>
    <xf numFmtId="38" fontId="3" fillId="0" borderId="107" xfId="8" applyFont="1" applyBorder="1" applyAlignment="1">
      <alignment vertical="center"/>
    </xf>
    <xf numFmtId="38" fontId="26" fillId="0" borderId="0" xfId="8" applyFont="1" applyFill="1" applyBorder="1">
      <alignment vertical="center"/>
    </xf>
    <xf numFmtId="38" fontId="3" fillId="0" borderId="14" xfId="8" applyFont="1" applyFill="1" applyBorder="1" applyAlignment="1">
      <alignment horizontal="center" vertical="center"/>
    </xf>
    <xf numFmtId="38" fontId="3" fillId="0" borderId="14" xfId="8" applyFont="1" applyFill="1" applyBorder="1" applyAlignment="1">
      <alignment vertical="center"/>
    </xf>
    <xf numFmtId="38" fontId="3" fillId="0" borderId="15" xfId="8" applyFont="1" applyFill="1" applyBorder="1" applyAlignment="1">
      <alignment vertical="center"/>
    </xf>
    <xf numFmtId="38" fontId="3" fillId="0" borderId="14" xfId="8" applyFont="1" applyFill="1" applyBorder="1" applyAlignment="1">
      <alignment horizontal="right" vertical="center"/>
    </xf>
    <xf numFmtId="38" fontId="3" fillId="0" borderId="15" xfId="8" applyFont="1" applyFill="1" applyBorder="1" applyAlignment="1">
      <alignment horizontal="right" vertical="center"/>
    </xf>
    <xf numFmtId="38" fontId="3" fillId="0" borderId="30" xfId="8" applyFont="1" applyFill="1" applyBorder="1" applyAlignment="1">
      <alignment horizontal="right" vertical="center"/>
    </xf>
    <xf numFmtId="38" fontId="3" fillId="0" borderId="31" xfId="8" applyFont="1" applyFill="1" applyBorder="1" applyAlignment="1">
      <alignment horizontal="right" vertical="center"/>
    </xf>
    <xf numFmtId="38" fontId="27" fillId="0" borderId="0" xfId="8" applyFont="1" applyBorder="1" applyAlignment="1">
      <alignment vertical="center"/>
    </xf>
    <xf numFmtId="38" fontId="3" fillId="0" borderId="0" xfId="8" applyFont="1" applyFill="1" applyBorder="1" applyAlignment="1">
      <alignment vertical="center"/>
    </xf>
    <xf numFmtId="38" fontId="3" fillId="0" borderId="52" xfId="8" applyFont="1" applyFill="1" applyBorder="1" applyAlignment="1">
      <alignment horizontal="center" vertical="center"/>
    </xf>
    <xf numFmtId="38" fontId="3" fillId="0" borderId="53" xfId="8" applyFont="1" applyFill="1" applyBorder="1" applyAlignment="1">
      <alignment horizontal="center" vertical="center"/>
    </xf>
    <xf numFmtId="38" fontId="3" fillId="0" borderId="53" xfId="8" applyFont="1" applyFill="1" applyBorder="1" applyAlignment="1">
      <alignment horizontal="right" vertical="center"/>
    </xf>
    <xf numFmtId="38" fontId="3" fillId="0" borderId="107" xfId="8" applyFont="1" applyFill="1" applyBorder="1" applyAlignment="1">
      <alignment horizontal="right" vertical="center"/>
    </xf>
    <xf numFmtId="38" fontId="3" fillId="0" borderId="0" xfId="8" applyFont="1" applyFill="1" applyBorder="1" applyAlignment="1">
      <alignment horizontal="center" vertical="center"/>
    </xf>
    <xf numFmtId="38" fontId="3" fillId="0" borderId="53" xfId="8" applyFont="1" applyFill="1" applyBorder="1" applyAlignment="1">
      <alignment vertical="center"/>
    </xf>
    <xf numFmtId="38" fontId="3" fillId="0" borderId="107" xfId="8" applyFont="1" applyFill="1" applyBorder="1" applyAlignment="1">
      <alignment vertical="center"/>
    </xf>
    <xf numFmtId="38" fontId="3" fillId="8" borderId="53" xfId="8" applyFont="1" applyFill="1" applyBorder="1" applyAlignment="1">
      <alignment horizontal="center" vertical="center"/>
    </xf>
    <xf numFmtId="38" fontId="3" fillId="0" borderId="53" xfId="8" applyFont="1" applyBorder="1" applyAlignment="1">
      <alignment horizontal="right" vertical="center"/>
    </xf>
    <xf numFmtId="38" fontId="3" fillId="0" borderId="107" xfId="8" applyFont="1" applyBorder="1" applyAlignment="1">
      <alignment horizontal="right" vertical="center"/>
    </xf>
    <xf numFmtId="38" fontId="12" fillId="0" borderId="118" xfId="8" applyFont="1" applyFill="1" applyBorder="1" applyAlignment="1">
      <alignment horizontal="center" vertical="center"/>
    </xf>
    <xf numFmtId="38" fontId="12" fillId="0" borderId="182" xfId="8" applyFont="1" applyFill="1" applyBorder="1" applyAlignment="1">
      <alignment horizontal="center" vertical="center"/>
    </xf>
    <xf numFmtId="38" fontId="12" fillId="0" borderId="183" xfId="8" applyFont="1" applyFill="1" applyBorder="1" applyAlignment="1">
      <alignment horizontal="center" vertical="center"/>
    </xf>
    <xf numFmtId="38" fontId="12" fillId="0" borderId="110" xfId="8" applyFont="1" applyFill="1" applyBorder="1" applyAlignment="1">
      <alignment horizontal="center" vertical="center"/>
    </xf>
    <xf numFmtId="38" fontId="12" fillId="0" borderId="110" xfId="8" applyFont="1" applyFill="1" applyBorder="1" applyAlignment="1">
      <alignment vertical="center" shrinkToFit="1"/>
    </xf>
    <xf numFmtId="38" fontId="12" fillId="0" borderId="111" xfId="8" applyFont="1" applyFill="1" applyBorder="1" applyAlignment="1">
      <alignment vertical="center" shrinkToFit="1"/>
    </xf>
    <xf numFmtId="38" fontId="3" fillId="11" borderId="1" xfId="2" applyFont="1" applyFill="1" applyBorder="1" applyAlignment="1">
      <alignment vertical="center" textRotation="255" shrinkToFit="1"/>
    </xf>
    <xf numFmtId="38" fontId="3" fillId="0" borderId="2" xfId="2" applyFont="1" applyBorder="1" applyProtection="1">
      <alignment vertical="center"/>
      <protection locked="0"/>
    </xf>
    <xf numFmtId="38" fontId="7" fillId="0" borderId="0" xfId="1" applyFont="1" applyBorder="1" applyAlignment="1" applyProtection="1">
      <alignment vertical="center"/>
      <protection locked="0"/>
    </xf>
    <xf numFmtId="38" fontId="3" fillId="2" borderId="173" xfId="1" applyFont="1" applyFill="1" applyBorder="1" applyAlignment="1" applyProtection="1">
      <alignment vertical="center" shrinkToFit="1"/>
      <protection locked="0"/>
    </xf>
    <xf numFmtId="38" fontId="3" fillId="2" borderId="49" xfId="1" applyFont="1" applyFill="1" applyBorder="1" applyAlignment="1" applyProtection="1">
      <alignment vertical="center" shrinkToFit="1"/>
      <protection locked="0"/>
    </xf>
    <xf numFmtId="38" fontId="3" fillId="2" borderId="166" xfId="1" applyFont="1" applyFill="1" applyBorder="1" applyAlignment="1" applyProtection="1">
      <alignment horizontal="center" vertical="center" shrinkToFit="1"/>
    </xf>
    <xf numFmtId="38" fontId="3" fillId="2" borderId="49" xfId="1" applyFont="1" applyFill="1" applyBorder="1" applyAlignment="1" applyProtection="1">
      <alignment horizontal="center" vertical="center" shrinkToFit="1"/>
    </xf>
    <xf numFmtId="38" fontId="10" fillId="0" borderId="2" xfId="1" applyFont="1" applyBorder="1" applyAlignment="1">
      <alignment horizontal="center" vertical="center" shrinkToFit="1"/>
    </xf>
    <xf numFmtId="38" fontId="10" fillId="0" borderId="195" xfId="1" applyFont="1" applyBorder="1" applyAlignment="1">
      <alignment horizontal="center" vertical="center" shrinkToFit="1"/>
    </xf>
    <xf numFmtId="177" fontId="3" fillId="0" borderId="89" xfId="2" applyNumberFormat="1" applyFont="1" applyBorder="1" applyAlignment="1" applyProtection="1">
      <alignment horizontal="center" vertical="center"/>
      <protection locked="0"/>
    </xf>
    <xf numFmtId="177" fontId="3" fillId="0" borderId="167" xfId="2" applyNumberFormat="1" applyFont="1" applyBorder="1" applyAlignment="1" applyProtection="1">
      <alignment horizontal="center" vertical="center"/>
      <protection locked="0"/>
    </xf>
    <xf numFmtId="177" fontId="3" fillId="0" borderId="11" xfId="2" applyNumberFormat="1" applyFont="1" applyBorder="1" applyAlignment="1" applyProtection="1">
      <alignment horizontal="center" vertical="center"/>
      <protection locked="0"/>
    </xf>
    <xf numFmtId="177" fontId="3" fillId="0" borderId="12" xfId="2" applyNumberFormat="1" applyFont="1" applyBorder="1" applyAlignment="1" applyProtection="1">
      <alignment horizontal="center" vertical="center"/>
      <protection locked="0"/>
    </xf>
    <xf numFmtId="38" fontId="3" fillId="0" borderId="60" xfId="2" applyFont="1" applyBorder="1" applyAlignment="1" applyProtection="1">
      <alignment horizontal="center" vertical="center"/>
    </xf>
    <xf numFmtId="38" fontId="3" fillId="0" borderId="125" xfId="2" applyFont="1" applyBorder="1" applyAlignment="1" applyProtection="1">
      <alignment horizontal="center" vertical="center"/>
    </xf>
    <xf numFmtId="177" fontId="3" fillId="0" borderId="97" xfId="2" applyNumberFormat="1" applyFont="1" applyBorder="1" applyAlignment="1" applyProtection="1">
      <alignment horizontal="center" vertical="center"/>
      <protection locked="0"/>
    </xf>
    <xf numFmtId="177" fontId="3" fillId="0" borderId="196" xfId="2" applyNumberFormat="1" applyFont="1" applyBorder="1" applyAlignment="1" applyProtection="1">
      <alignment horizontal="center" vertical="center"/>
      <protection locked="0"/>
    </xf>
    <xf numFmtId="177" fontId="3" fillId="0" borderId="96" xfId="2" applyNumberFormat="1" applyFont="1" applyBorder="1" applyAlignment="1" applyProtection="1">
      <alignment horizontal="center" vertical="center"/>
    </xf>
    <xf numFmtId="177" fontId="3" fillId="0" borderId="143" xfId="2" applyNumberFormat="1" applyFont="1" applyBorder="1" applyAlignment="1" applyProtection="1">
      <alignment horizontal="center" vertical="center"/>
    </xf>
    <xf numFmtId="38" fontId="3" fillId="0" borderId="34" xfId="1" applyFont="1" applyBorder="1" applyAlignment="1" applyProtection="1">
      <alignment horizontal="center" vertical="center" wrapText="1"/>
      <protection locked="0"/>
    </xf>
    <xf numFmtId="38" fontId="3" fillId="0" borderId="35" xfId="1" applyFont="1" applyBorder="1" applyAlignment="1" applyProtection="1">
      <alignment horizontal="center" vertical="center" wrapText="1"/>
      <protection locked="0"/>
    </xf>
    <xf numFmtId="38" fontId="3" fillId="0" borderId="56" xfId="1" applyFont="1" applyBorder="1" applyAlignment="1" applyProtection="1">
      <alignment horizontal="center" vertical="center" wrapText="1"/>
      <protection locked="0"/>
    </xf>
    <xf numFmtId="38" fontId="3" fillId="0" borderId="25" xfId="1" applyFont="1" applyBorder="1" applyAlignment="1" applyProtection="1">
      <alignment horizontal="center" vertical="center" wrapText="1"/>
      <protection locked="0"/>
    </xf>
    <xf numFmtId="38" fontId="11" fillId="2" borderId="165" xfId="1" applyFont="1" applyFill="1" applyBorder="1" applyAlignment="1" applyProtection="1">
      <alignment horizontal="center" vertical="center"/>
      <protection locked="0"/>
    </xf>
    <xf numFmtId="38" fontId="11" fillId="2" borderId="83" xfId="1" applyFont="1" applyFill="1" applyBorder="1" applyAlignment="1" applyProtection="1">
      <alignment horizontal="center" vertical="center"/>
      <protection locked="0"/>
    </xf>
    <xf numFmtId="38" fontId="11" fillId="2" borderId="84" xfId="1" applyFont="1" applyFill="1" applyBorder="1" applyAlignment="1" applyProtection="1">
      <alignment horizontal="center" vertical="center"/>
      <protection locked="0"/>
    </xf>
    <xf numFmtId="38" fontId="3" fillId="0" borderId="199" xfId="1" applyFont="1" applyBorder="1" applyAlignment="1" applyProtection="1">
      <alignment horizontal="center" vertical="center" wrapText="1"/>
      <protection locked="0"/>
    </xf>
    <xf numFmtId="38" fontId="3" fillId="0" borderId="99" xfId="1" applyFont="1" applyBorder="1" applyAlignment="1" applyProtection="1">
      <alignment horizontal="center" vertical="center" wrapText="1"/>
      <protection locked="0"/>
    </xf>
    <xf numFmtId="38" fontId="3" fillId="0" borderId="32" xfId="1" applyFont="1" applyBorder="1" applyAlignment="1" applyProtection="1">
      <alignment horizontal="center" vertical="center" wrapText="1"/>
      <protection locked="0"/>
    </xf>
    <xf numFmtId="38" fontId="3" fillId="0" borderId="55" xfId="1" applyFont="1" applyBorder="1" applyAlignment="1" applyProtection="1">
      <alignment horizontal="center" vertical="center" wrapText="1"/>
      <protection locked="0"/>
    </xf>
    <xf numFmtId="38" fontId="3" fillId="2" borderId="4" xfId="1" applyFont="1" applyFill="1" applyBorder="1" applyAlignment="1" applyProtection="1">
      <alignment horizontal="center" vertical="center"/>
    </xf>
    <xf numFmtId="38" fontId="3" fillId="2" borderId="3" xfId="1" applyFont="1" applyFill="1" applyBorder="1" applyAlignment="1" applyProtection="1">
      <alignment horizontal="center" vertical="center"/>
    </xf>
    <xf numFmtId="38" fontId="3" fillId="2" borderId="200" xfId="1" applyFont="1" applyFill="1" applyBorder="1" applyAlignment="1" applyProtection="1">
      <alignment horizontal="center" vertical="center" shrinkToFit="1"/>
    </xf>
    <xf numFmtId="38" fontId="3" fillId="2" borderId="174" xfId="1" applyFont="1" applyFill="1" applyBorder="1" applyAlignment="1" applyProtection="1">
      <alignment horizontal="center" vertical="center" shrinkToFit="1"/>
    </xf>
    <xf numFmtId="0" fontId="3" fillId="0" borderId="202" xfId="2" applyNumberFormat="1" applyFont="1" applyBorder="1" applyAlignment="1" applyProtection="1">
      <alignment horizontal="center" vertical="center" wrapText="1"/>
      <protection locked="0"/>
    </xf>
    <xf numFmtId="0" fontId="3" fillId="0" borderId="203" xfId="2" applyNumberFormat="1" applyFont="1" applyBorder="1" applyAlignment="1" applyProtection="1">
      <alignment horizontal="center" vertical="center" wrapText="1"/>
      <protection locked="0"/>
    </xf>
    <xf numFmtId="0" fontId="3" fillId="0" borderId="79" xfId="2" applyNumberFormat="1" applyFont="1" applyBorder="1" applyAlignment="1" applyProtection="1">
      <alignment horizontal="center" vertical="center" wrapText="1"/>
      <protection locked="0"/>
    </xf>
    <xf numFmtId="0" fontId="3" fillId="0" borderId="31" xfId="2" applyNumberFormat="1" applyFont="1" applyBorder="1" applyAlignment="1" applyProtection="1">
      <alignment horizontal="center" vertical="center" wrapText="1"/>
      <protection locked="0"/>
    </xf>
    <xf numFmtId="0" fontId="3" fillId="0" borderId="147" xfId="2" applyNumberFormat="1" applyFont="1" applyBorder="1" applyAlignment="1" applyProtection="1">
      <alignment horizontal="center" vertical="center" wrapText="1"/>
      <protection locked="0"/>
    </xf>
    <xf numFmtId="0" fontId="3" fillId="0" borderId="184" xfId="2" applyNumberFormat="1" applyFont="1" applyBorder="1" applyAlignment="1" applyProtection="1">
      <alignment horizontal="center" vertical="center" wrapText="1"/>
      <protection locked="0"/>
    </xf>
    <xf numFmtId="177" fontId="11" fillId="0" borderId="71" xfId="2" applyNumberFormat="1" applyFont="1" applyFill="1" applyBorder="1" applyAlignment="1" applyProtection="1">
      <alignment horizontal="center" vertical="center"/>
    </xf>
    <xf numFmtId="177" fontId="11" fillId="0" borderId="72" xfId="2" applyNumberFormat="1" applyFont="1" applyFill="1" applyBorder="1" applyAlignment="1" applyProtection="1">
      <alignment horizontal="center" vertical="center"/>
    </xf>
    <xf numFmtId="177" fontId="11" fillId="0" borderId="100" xfId="2" applyNumberFormat="1" applyFont="1" applyFill="1" applyBorder="1" applyAlignment="1" applyProtection="1">
      <alignment horizontal="center" vertical="center"/>
      <protection locked="0"/>
    </xf>
    <xf numFmtId="177" fontId="11" fillId="0" borderId="167" xfId="2" applyNumberFormat="1" applyFont="1" applyFill="1" applyBorder="1" applyAlignment="1" applyProtection="1">
      <alignment horizontal="center" vertical="center"/>
      <protection locked="0"/>
    </xf>
    <xf numFmtId="177" fontId="11" fillId="0" borderId="25" xfId="2" applyNumberFormat="1" applyFont="1" applyFill="1" applyBorder="1" applyAlignment="1" applyProtection="1">
      <alignment horizontal="center" vertical="center"/>
      <protection locked="0"/>
    </xf>
    <xf numFmtId="177" fontId="11" fillId="0" borderId="12" xfId="2" applyNumberFormat="1" applyFont="1" applyFill="1" applyBorder="1" applyAlignment="1" applyProtection="1">
      <alignment horizontal="center" vertical="center"/>
      <protection locked="0"/>
    </xf>
    <xf numFmtId="177" fontId="11" fillId="0" borderId="37" xfId="2" applyNumberFormat="1" applyFont="1" applyFill="1" applyBorder="1" applyAlignment="1" applyProtection="1">
      <alignment horizontal="center" vertical="center"/>
    </xf>
    <xf numFmtId="177" fontId="11" fillId="0" borderId="33" xfId="2" applyNumberFormat="1" applyFont="1" applyFill="1" applyBorder="1" applyAlignment="1" applyProtection="1">
      <alignment horizontal="center" vertical="center"/>
    </xf>
    <xf numFmtId="177" fontId="3" fillId="3" borderId="89" xfId="2" applyNumberFormat="1" applyFont="1" applyFill="1" applyBorder="1" applyAlignment="1" applyProtection="1">
      <alignment horizontal="center" vertical="center"/>
      <protection locked="0"/>
    </xf>
    <xf numFmtId="177" fontId="3" fillId="3" borderId="101" xfId="2" applyNumberFormat="1" applyFont="1" applyFill="1" applyBorder="1" applyAlignment="1" applyProtection="1">
      <alignment horizontal="center" vertical="center"/>
      <protection locked="0"/>
    </xf>
    <xf numFmtId="177" fontId="3" fillId="3" borderId="11" xfId="2" applyNumberFormat="1" applyFont="1" applyFill="1" applyBorder="1" applyAlignment="1" applyProtection="1">
      <alignment horizontal="center" vertical="center"/>
      <protection locked="0"/>
    </xf>
    <xf numFmtId="177" fontId="3" fillId="3" borderId="24" xfId="2" applyNumberFormat="1" applyFont="1" applyFill="1" applyBorder="1" applyAlignment="1" applyProtection="1">
      <alignment horizontal="center" vertical="center"/>
      <protection locked="0"/>
    </xf>
    <xf numFmtId="38" fontId="11" fillId="6" borderId="35" xfId="1" applyFont="1" applyFill="1" applyBorder="1" applyAlignment="1" applyProtection="1">
      <alignment horizontal="center" vertical="center" shrinkToFit="1"/>
    </xf>
    <xf numFmtId="38" fontId="11" fillId="6" borderId="39" xfId="1" applyFont="1" applyFill="1" applyBorder="1" applyAlignment="1" applyProtection="1">
      <alignment horizontal="center" vertical="center" shrinkToFit="1"/>
    </xf>
    <xf numFmtId="38" fontId="11" fillId="6" borderId="98" xfId="1" applyFont="1" applyFill="1" applyBorder="1" applyAlignment="1" applyProtection="1">
      <alignment horizontal="center" vertical="center" shrinkToFit="1"/>
    </xf>
    <xf numFmtId="176" fontId="3" fillId="6" borderId="35" xfId="2" applyNumberFormat="1" applyFont="1" applyFill="1" applyBorder="1" applyAlignment="1" applyProtection="1">
      <alignment horizontal="center" vertical="center" shrinkToFit="1"/>
    </xf>
    <xf numFmtId="176" fontId="3" fillId="6" borderId="0" xfId="2" applyNumberFormat="1" applyFont="1" applyFill="1" applyBorder="1" applyAlignment="1" applyProtection="1">
      <alignment horizontal="center" vertical="center" shrinkToFit="1"/>
    </xf>
    <xf numFmtId="176" fontId="3" fillId="6" borderId="33" xfId="2" applyNumberFormat="1" applyFont="1" applyFill="1" applyBorder="1" applyAlignment="1" applyProtection="1">
      <alignment horizontal="center" vertical="center" shrinkToFit="1"/>
    </xf>
    <xf numFmtId="37" fontId="12" fillId="6" borderId="2" xfId="2" applyNumberFormat="1" applyFont="1" applyFill="1" applyBorder="1" applyAlignment="1" applyProtection="1">
      <alignment horizontal="center" vertical="center" shrinkToFit="1"/>
    </xf>
    <xf numFmtId="37" fontId="12" fillId="6" borderId="4" xfId="2" applyNumberFormat="1" applyFont="1" applyFill="1" applyBorder="1" applyAlignment="1" applyProtection="1">
      <alignment horizontal="center" vertical="center" shrinkToFit="1"/>
    </xf>
    <xf numFmtId="37" fontId="12" fillId="9" borderId="103" xfId="2" applyNumberFormat="1" applyFont="1" applyFill="1" applyBorder="1" applyAlignment="1" applyProtection="1">
      <alignment horizontal="center" vertical="center" shrinkToFit="1"/>
    </xf>
    <xf numFmtId="37" fontId="12" fillId="9" borderId="160" xfId="2" applyNumberFormat="1" applyFont="1" applyFill="1" applyBorder="1" applyAlignment="1" applyProtection="1">
      <alignment horizontal="center" vertical="center" shrinkToFit="1"/>
    </xf>
    <xf numFmtId="37" fontId="12" fillId="9" borderId="105" xfId="2" applyNumberFormat="1" applyFont="1" applyFill="1" applyBorder="1" applyAlignment="1" applyProtection="1">
      <alignment horizontal="center" vertical="center" shrinkToFit="1"/>
    </xf>
    <xf numFmtId="38" fontId="12" fillId="9" borderId="35" xfId="2" applyFont="1" applyFill="1" applyBorder="1" applyAlignment="1" applyProtection="1">
      <alignment horizontal="center" vertical="center" shrinkToFit="1"/>
    </xf>
    <xf numFmtId="38" fontId="12" fillId="9" borderId="0" xfId="2" applyFont="1" applyFill="1" applyBorder="1" applyAlignment="1" applyProtection="1">
      <alignment horizontal="center" vertical="center" shrinkToFit="1"/>
    </xf>
    <xf numFmtId="38" fontId="12" fillId="9" borderId="33" xfId="2" applyFont="1" applyFill="1" applyBorder="1" applyAlignment="1" applyProtection="1">
      <alignment horizontal="center" vertical="center" shrinkToFit="1"/>
    </xf>
    <xf numFmtId="38" fontId="11" fillId="6" borderId="38" xfId="1" applyFont="1" applyFill="1" applyBorder="1" applyAlignment="1" applyProtection="1">
      <alignment horizontal="center" vertical="center" shrinkToFit="1"/>
    </xf>
    <xf numFmtId="37" fontId="12" fillId="6" borderId="3" xfId="2" applyNumberFormat="1" applyFont="1" applyFill="1" applyBorder="1" applyAlignment="1" applyProtection="1">
      <alignment horizontal="center" vertical="center" shrinkToFit="1"/>
    </xf>
    <xf numFmtId="38" fontId="7" fillId="0" borderId="2" xfId="1" applyFont="1" applyBorder="1" applyAlignment="1" applyProtection="1">
      <alignment horizontal="center" vertical="center"/>
      <protection locked="0"/>
    </xf>
    <xf numFmtId="38" fontId="7" fillId="0" borderId="3" xfId="1" applyFont="1" applyBorder="1" applyAlignment="1" applyProtection="1">
      <alignment horizontal="center" vertical="center"/>
      <protection locked="0"/>
    </xf>
    <xf numFmtId="38" fontId="7" fillId="0" borderId="11" xfId="1" applyFont="1" applyBorder="1" applyAlignment="1" applyProtection="1">
      <alignment horizontal="center" vertical="center"/>
      <protection locked="0"/>
    </xf>
    <xf numFmtId="38" fontId="7" fillId="0" borderId="12" xfId="1" applyFont="1" applyBorder="1" applyAlignment="1" applyProtection="1">
      <alignment horizontal="center" vertical="center"/>
      <protection locked="0"/>
    </xf>
    <xf numFmtId="38" fontId="8" fillId="2" borderId="78" xfId="1" applyFont="1" applyFill="1" applyBorder="1" applyAlignment="1">
      <alignment horizontal="center" vertical="center" shrinkToFit="1"/>
    </xf>
    <xf numFmtId="38" fontId="8" fillId="2" borderId="86" xfId="1" applyFont="1" applyFill="1" applyBorder="1" applyAlignment="1">
      <alignment horizontal="center" vertical="center" shrinkToFit="1"/>
    </xf>
    <xf numFmtId="38" fontId="8" fillId="2" borderId="118" xfId="1" applyFont="1" applyFill="1" applyBorder="1" applyAlignment="1">
      <alignment horizontal="center" vertical="center" shrinkToFit="1"/>
    </xf>
    <xf numFmtId="38" fontId="8" fillId="2" borderId="110" xfId="1" applyFont="1" applyFill="1" applyBorder="1" applyAlignment="1">
      <alignment horizontal="center" vertical="center" shrinkToFit="1"/>
    </xf>
    <xf numFmtId="38" fontId="3" fillId="2" borderId="159" xfId="1" applyFont="1" applyFill="1" applyBorder="1" applyAlignment="1" applyProtection="1">
      <alignment horizontal="center" vertical="center" shrinkToFit="1"/>
      <protection locked="0"/>
    </xf>
    <xf numFmtId="38" fontId="3" fillId="2" borderId="47" xfId="1" applyFont="1" applyFill="1" applyBorder="1" applyAlignment="1" applyProtection="1">
      <alignment horizontal="center" vertical="center" shrinkToFit="1"/>
      <protection locked="0"/>
    </xf>
    <xf numFmtId="38" fontId="3" fillId="0" borderId="135" xfId="1" applyFont="1" applyFill="1" applyBorder="1" applyAlignment="1" applyProtection="1">
      <alignment horizontal="center" vertical="center" wrapText="1"/>
    </xf>
    <xf numFmtId="38" fontId="3" fillId="0" borderId="136" xfId="1" applyFont="1" applyFill="1" applyBorder="1" applyAlignment="1" applyProtection="1">
      <alignment horizontal="center" vertical="center" wrapText="1"/>
    </xf>
    <xf numFmtId="38" fontId="3" fillId="2" borderId="40" xfId="1" applyFont="1" applyFill="1" applyBorder="1" applyAlignment="1" applyProtection="1">
      <alignment horizontal="center" vertical="center"/>
      <protection locked="0"/>
    </xf>
    <xf numFmtId="38" fontId="3" fillId="2" borderId="41" xfId="1" applyFont="1" applyFill="1" applyBorder="1" applyAlignment="1" applyProtection="1">
      <alignment horizontal="center" vertical="center"/>
      <protection locked="0"/>
    </xf>
    <xf numFmtId="38" fontId="3" fillId="2" borderId="7" xfId="1" applyFont="1" applyFill="1" applyBorder="1" applyAlignment="1" applyProtection="1">
      <alignment horizontal="center" vertical="center"/>
    </xf>
    <xf numFmtId="38" fontId="3" fillId="2" borderId="6" xfId="1" applyFont="1" applyFill="1" applyBorder="1" applyAlignment="1" applyProtection="1">
      <alignment horizontal="center" vertical="center"/>
    </xf>
    <xf numFmtId="38" fontId="3" fillId="2" borderId="44" xfId="1" applyFont="1" applyFill="1" applyBorder="1" applyAlignment="1" applyProtection="1">
      <alignment horizontal="center" vertical="center"/>
    </xf>
    <xf numFmtId="38" fontId="3" fillId="2" borderId="45" xfId="1" applyFont="1" applyFill="1" applyBorder="1" applyAlignment="1" applyProtection="1">
      <alignment horizontal="center" vertical="center"/>
    </xf>
    <xf numFmtId="38" fontId="3" fillId="2" borderId="46" xfId="1" applyFont="1" applyFill="1" applyBorder="1" applyAlignment="1" applyProtection="1">
      <alignment horizontal="center" vertical="center"/>
    </xf>
    <xf numFmtId="38" fontId="3" fillId="2" borderId="18" xfId="1" applyFont="1" applyFill="1" applyBorder="1" applyAlignment="1" applyProtection="1">
      <alignment horizontal="center" vertical="center" wrapText="1"/>
    </xf>
    <xf numFmtId="38" fontId="3" fillId="2" borderId="50" xfId="1" applyFont="1" applyFill="1" applyBorder="1" applyAlignment="1" applyProtection="1">
      <alignment horizontal="center" vertical="center" wrapText="1"/>
    </xf>
    <xf numFmtId="38" fontId="3" fillId="2" borderId="7" xfId="1" applyFont="1" applyFill="1" applyBorder="1" applyAlignment="1" applyProtection="1">
      <alignment horizontal="center" vertical="center" wrapText="1"/>
    </xf>
    <xf numFmtId="38" fontId="3" fillId="2" borderId="44" xfId="1" applyFont="1" applyFill="1" applyBorder="1" applyAlignment="1" applyProtection="1">
      <alignment horizontal="center" vertical="center" wrapText="1"/>
    </xf>
    <xf numFmtId="38" fontId="17" fillId="2" borderId="2" xfId="1" applyFont="1" applyFill="1" applyBorder="1" applyAlignment="1" applyProtection="1">
      <alignment horizontal="center" vertical="center"/>
    </xf>
    <xf numFmtId="38" fontId="17" fillId="2" borderId="6" xfId="1" applyFont="1" applyFill="1" applyBorder="1" applyAlignment="1" applyProtection="1">
      <alignment horizontal="center" vertical="center"/>
    </xf>
    <xf numFmtId="38" fontId="17" fillId="2" borderId="11" xfId="1" applyFont="1" applyFill="1" applyBorder="1" applyAlignment="1" applyProtection="1">
      <alignment horizontal="center" vertical="center"/>
    </xf>
    <xf numFmtId="38" fontId="17" fillId="2" borderId="24" xfId="1" applyFont="1" applyFill="1" applyBorder="1" applyAlignment="1" applyProtection="1">
      <alignment horizontal="center" vertical="center"/>
    </xf>
    <xf numFmtId="38" fontId="8" fillId="2" borderId="171" xfId="1" applyFont="1" applyFill="1" applyBorder="1" applyAlignment="1">
      <alignment horizontal="center" vertical="center" wrapText="1"/>
    </xf>
    <xf numFmtId="38" fontId="8" fillId="2" borderId="63" xfId="1" applyFont="1" applyFill="1" applyBorder="1" applyAlignment="1">
      <alignment horizontal="center" vertical="center"/>
    </xf>
    <xf numFmtId="38" fontId="8" fillId="2" borderId="78" xfId="1" applyFont="1" applyFill="1" applyBorder="1" applyAlignment="1">
      <alignment horizontal="center" vertical="center"/>
    </xf>
    <xf numFmtId="38" fontId="8" fillId="2" borderId="86" xfId="1" applyFont="1" applyFill="1" applyBorder="1" applyAlignment="1">
      <alignment horizontal="center" vertical="center"/>
    </xf>
    <xf numFmtId="38" fontId="3" fillId="2" borderId="2" xfId="2" applyFont="1" applyFill="1" applyBorder="1" applyAlignment="1" applyProtection="1">
      <alignment horizontal="right" vertical="center" shrinkToFit="1"/>
    </xf>
    <xf numFmtId="38" fontId="3" fillId="2" borderId="3" xfId="2" applyFont="1" applyFill="1" applyBorder="1" applyAlignment="1" applyProtection="1">
      <alignment horizontal="right" vertical="center" shrinkToFit="1"/>
    </xf>
    <xf numFmtId="38" fontId="3" fillId="2" borderId="37" xfId="2" applyFont="1" applyFill="1" applyBorder="1" applyAlignment="1" applyProtection="1">
      <alignment horizontal="right" vertical="center" shrinkToFit="1"/>
    </xf>
    <xf numFmtId="38" fontId="3" fillId="2" borderId="88" xfId="2" applyFont="1" applyFill="1" applyBorder="1" applyAlignment="1" applyProtection="1">
      <alignment horizontal="right" vertical="center" shrinkToFit="1"/>
    </xf>
    <xf numFmtId="38" fontId="3" fillId="2" borderId="11" xfId="2" applyFont="1" applyFill="1" applyBorder="1" applyAlignment="1" applyProtection="1">
      <alignment horizontal="right" vertical="center" shrinkToFit="1"/>
    </xf>
    <xf numFmtId="38" fontId="3" fillId="2" borderId="12" xfId="2" applyFont="1" applyFill="1" applyBorder="1" applyAlignment="1" applyProtection="1">
      <alignment horizontal="right" vertical="center" shrinkToFit="1"/>
    </xf>
    <xf numFmtId="38" fontId="3" fillId="2" borderId="86" xfId="1" applyFont="1" applyFill="1" applyBorder="1" applyAlignment="1" applyProtection="1">
      <alignment horizontal="right" shrinkToFit="1"/>
    </xf>
    <xf numFmtId="38" fontId="3" fillId="2" borderId="87" xfId="1" applyFont="1" applyFill="1" applyBorder="1" applyAlignment="1" applyProtection="1">
      <alignment horizontal="right" shrinkToFit="1"/>
    </xf>
    <xf numFmtId="38" fontId="3" fillId="2" borderId="22" xfId="1" applyFont="1" applyFill="1" applyBorder="1" applyAlignment="1" applyProtection="1">
      <alignment horizontal="right" shrinkToFit="1"/>
    </xf>
    <xf numFmtId="38" fontId="3" fillId="2" borderId="20" xfId="1" applyFont="1" applyFill="1" applyBorder="1" applyAlignment="1" applyProtection="1">
      <alignment horizontal="right" shrinkToFit="1"/>
    </xf>
    <xf numFmtId="0" fontId="3" fillId="2" borderId="29" xfId="1" applyNumberFormat="1" applyFont="1" applyFill="1" applyBorder="1" applyAlignment="1" applyProtection="1">
      <alignment horizontal="center" vertical="center" wrapText="1"/>
    </xf>
    <xf numFmtId="0" fontId="3" fillId="2" borderId="31" xfId="1" applyNumberFormat="1" applyFont="1" applyFill="1" applyBorder="1" applyAlignment="1" applyProtection="1">
      <alignment horizontal="center" vertical="center" wrapText="1"/>
    </xf>
    <xf numFmtId="38" fontId="3" fillId="6" borderId="2" xfId="2" applyFont="1" applyFill="1" applyBorder="1" applyAlignment="1">
      <alignment horizontal="center" vertical="center" textRotation="255"/>
    </xf>
    <xf numFmtId="38" fontId="3" fillId="6" borderId="37" xfId="2" applyFont="1" applyFill="1" applyBorder="1" applyAlignment="1">
      <alignment horizontal="center" vertical="center" textRotation="255"/>
    </xf>
    <xf numFmtId="38" fontId="3" fillId="6" borderId="97" xfId="2" applyFont="1" applyFill="1" applyBorder="1" applyAlignment="1">
      <alignment horizontal="center" vertical="center" textRotation="255"/>
    </xf>
    <xf numFmtId="38" fontId="15" fillId="0" borderId="0" xfId="2" applyFont="1" applyFill="1" applyBorder="1" applyAlignment="1">
      <alignment horizontal="center" vertical="center" shrinkToFit="1"/>
    </xf>
    <xf numFmtId="38" fontId="3" fillId="2" borderId="60" xfId="1" applyFont="1" applyFill="1" applyBorder="1" applyAlignment="1" applyProtection="1">
      <alignment horizontal="center" vertical="center"/>
    </xf>
    <xf numFmtId="38" fontId="3" fillId="2" borderId="193" xfId="1" applyFont="1" applyFill="1" applyBorder="1" applyAlignment="1" applyProtection="1">
      <alignment horizontal="center" vertical="center"/>
    </xf>
    <xf numFmtId="38" fontId="3" fillId="2" borderId="201" xfId="2" applyFont="1" applyFill="1" applyBorder="1" applyAlignment="1" applyProtection="1">
      <alignment horizontal="center" vertical="center" shrinkToFit="1"/>
      <protection locked="0"/>
    </xf>
    <xf numFmtId="38" fontId="3" fillId="2" borderId="80" xfId="2" applyFont="1" applyFill="1" applyBorder="1" applyAlignment="1" applyProtection="1">
      <alignment horizontal="center" vertical="center" shrinkToFit="1"/>
      <protection locked="0"/>
    </xf>
    <xf numFmtId="38" fontId="3" fillId="2" borderId="149" xfId="2" applyFont="1" applyFill="1" applyBorder="1" applyAlignment="1" applyProtection="1">
      <alignment horizontal="center" vertical="center" shrinkToFit="1"/>
      <protection locked="0"/>
    </xf>
    <xf numFmtId="38" fontId="3" fillId="0" borderId="168" xfId="2" applyFont="1" applyBorder="1" applyAlignment="1" applyProtection="1">
      <alignment horizontal="center" vertical="center"/>
      <protection locked="0"/>
    </xf>
    <xf numFmtId="38" fontId="3" fillId="0" borderId="29" xfId="2" applyFont="1" applyBorder="1" applyAlignment="1" applyProtection="1">
      <alignment horizontal="center" vertical="center"/>
      <protection locked="0"/>
    </xf>
    <xf numFmtId="38" fontId="3" fillId="0" borderId="163" xfId="2" applyFont="1" applyBorder="1" applyAlignment="1" applyProtection="1">
      <alignment horizontal="center" vertical="center"/>
      <protection locked="0"/>
    </xf>
    <xf numFmtId="0" fontId="3" fillId="2" borderId="52" xfId="1" applyNumberFormat="1" applyFont="1" applyFill="1" applyBorder="1" applyAlignment="1" applyProtection="1">
      <alignment horizontal="center" vertical="center" wrapText="1"/>
    </xf>
    <xf numFmtId="0" fontId="3" fillId="2" borderId="107" xfId="1" applyNumberFormat="1" applyFont="1" applyFill="1" applyBorder="1" applyAlignment="1" applyProtection="1">
      <alignment horizontal="center" vertical="center" wrapText="1"/>
    </xf>
    <xf numFmtId="38" fontId="14" fillId="9" borderId="25" xfId="1" applyFont="1" applyFill="1" applyBorder="1" applyAlignment="1" applyProtection="1">
      <alignment horizontal="center" vertical="center" shrinkToFit="1"/>
    </xf>
    <xf numFmtId="38" fontId="14" fillId="9" borderId="1" xfId="1" applyFont="1" applyFill="1" applyBorder="1" applyAlignment="1" applyProtection="1">
      <alignment horizontal="center" vertical="center" shrinkToFit="1"/>
    </xf>
    <xf numFmtId="38" fontId="14" fillId="9" borderId="24" xfId="1" applyFont="1" applyFill="1" applyBorder="1" applyAlignment="1" applyProtection="1">
      <alignment horizontal="center" vertical="center" shrinkToFit="1"/>
    </xf>
    <xf numFmtId="0" fontId="3" fillId="2" borderId="13" xfId="1" applyNumberFormat="1" applyFont="1" applyFill="1" applyBorder="1" applyAlignment="1" applyProtection="1">
      <alignment horizontal="center" vertical="center" wrapText="1"/>
    </xf>
    <xf numFmtId="0" fontId="3" fillId="2" borderId="15" xfId="1" applyNumberFormat="1" applyFont="1" applyFill="1" applyBorder="1" applyAlignment="1" applyProtection="1">
      <alignment horizontal="center" vertical="center" wrapText="1"/>
    </xf>
    <xf numFmtId="38" fontId="3" fillId="2" borderId="63" xfId="1" applyFont="1" applyFill="1" applyBorder="1" applyAlignment="1" applyProtection="1">
      <alignment horizontal="right" shrinkToFit="1"/>
    </xf>
    <xf numFmtId="38" fontId="3" fillId="2" borderId="106" xfId="1" applyFont="1" applyFill="1" applyBorder="1" applyAlignment="1" applyProtection="1">
      <alignment horizontal="right" shrinkToFit="1"/>
    </xf>
    <xf numFmtId="38" fontId="3" fillId="2" borderId="110" xfId="1" applyFont="1" applyFill="1" applyBorder="1" applyAlignment="1" applyProtection="1">
      <alignment horizontal="right" shrinkToFit="1"/>
    </xf>
    <xf numFmtId="38" fontId="3" fillId="2" borderId="111" xfId="1" applyFont="1" applyFill="1" applyBorder="1" applyAlignment="1" applyProtection="1">
      <alignment horizontal="right" shrinkToFit="1"/>
    </xf>
    <xf numFmtId="38" fontId="7" fillId="0" borderId="86" xfId="1" applyFont="1" applyBorder="1" applyAlignment="1">
      <alignment horizontal="center" vertical="center" shrinkToFit="1"/>
    </xf>
    <xf numFmtId="38" fontId="7" fillId="0" borderId="194" xfId="1" applyFont="1" applyBorder="1" applyAlignment="1">
      <alignment horizontal="center" vertical="center" shrinkToFit="1"/>
    </xf>
    <xf numFmtId="38" fontId="7" fillId="0" borderId="110" xfId="1" applyFont="1" applyBorder="1" applyAlignment="1">
      <alignment horizontal="center" vertical="center" shrinkToFit="1"/>
    </xf>
    <xf numFmtId="38" fontId="7" fillId="0" borderId="111" xfId="1" applyFont="1" applyBorder="1" applyAlignment="1">
      <alignment horizontal="center" vertical="center" shrinkToFit="1"/>
    </xf>
    <xf numFmtId="38" fontId="7" fillId="0" borderId="86" xfId="1" applyFont="1" applyFill="1" applyBorder="1" applyAlignment="1" applyProtection="1">
      <alignment horizontal="center" vertical="center" shrinkToFit="1"/>
      <protection locked="0"/>
    </xf>
    <xf numFmtId="38" fontId="7" fillId="0" borderId="194" xfId="1" applyFont="1" applyFill="1" applyBorder="1" applyAlignment="1" applyProtection="1">
      <alignment horizontal="center" vertical="center" shrinkToFit="1"/>
      <protection locked="0"/>
    </xf>
    <xf numFmtId="38" fontId="7" fillId="0" borderId="110" xfId="1" applyFont="1" applyFill="1" applyBorder="1" applyAlignment="1" applyProtection="1">
      <alignment horizontal="center" vertical="center" shrinkToFit="1"/>
      <protection locked="0"/>
    </xf>
    <xf numFmtId="38" fontId="7" fillId="0" borderId="111" xfId="1" applyFont="1" applyFill="1" applyBorder="1" applyAlignment="1" applyProtection="1">
      <alignment horizontal="center" vertical="center" shrinkToFit="1"/>
      <protection locked="0"/>
    </xf>
    <xf numFmtId="38" fontId="11" fillId="2" borderId="197" xfId="1" applyFont="1" applyFill="1" applyBorder="1" applyAlignment="1" applyProtection="1">
      <alignment horizontal="center" vertical="center"/>
      <protection locked="0"/>
    </xf>
    <xf numFmtId="38" fontId="11" fillId="2" borderId="198" xfId="1" applyFont="1" applyFill="1" applyBorder="1" applyAlignment="1" applyProtection="1">
      <alignment horizontal="center" vertical="center"/>
      <protection locked="0"/>
    </xf>
    <xf numFmtId="38" fontId="11" fillId="2" borderId="172" xfId="1" applyFont="1" applyFill="1" applyBorder="1" applyAlignment="1" applyProtection="1">
      <alignment horizontal="center" vertical="center"/>
      <protection locked="0"/>
    </xf>
    <xf numFmtId="38" fontId="3" fillId="0" borderId="100" xfId="1" applyFont="1" applyBorder="1" applyAlignment="1" applyProtection="1">
      <alignment horizontal="center" vertical="center" wrapText="1"/>
      <protection locked="0"/>
    </xf>
    <xf numFmtId="38" fontId="3" fillId="2" borderId="99" xfId="1" applyFont="1" applyFill="1" applyBorder="1" applyAlignment="1" applyProtection="1">
      <alignment horizontal="right" wrapText="1"/>
    </xf>
    <xf numFmtId="38" fontId="3" fillId="2" borderId="56" xfId="1" applyFont="1" applyFill="1" applyBorder="1" applyAlignment="1" applyProtection="1">
      <alignment horizontal="right" wrapText="1"/>
    </xf>
    <xf numFmtId="38" fontId="3" fillId="2" borderId="100" xfId="1" applyFont="1" applyFill="1" applyBorder="1" applyAlignment="1" applyProtection="1">
      <alignment horizontal="right" shrinkToFit="1"/>
    </xf>
    <xf numFmtId="38" fontId="3" fillId="2" borderId="101" xfId="1" applyFont="1" applyFill="1" applyBorder="1" applyAlignment="1" applyProtection="1">
      <alignment horizontal="right" shrinkToFit="1"/>
    </xf>
    <xf numFmtId="38" fontId="3" fillId="2" borderId="25" xfId="1" applyFont="1" applyFill="1" applyBorder="1" applyAlignment="1" applyProtection="1">
      <alignment horizontal="right" shrinkToFit="1"/>
    </xf>
    <xf numFmtId="38" fontId="3" fillId="2" borderId="24" xfId="1" applyFont="1" applyFill="1" applyBorder="1" applyAlignment="1" applyProtection="1">
      <alignment horizontal="right" shrinkToFit="1"/>
    </xf>
    <xf numFmtId="38" fontId="3" fillId="2" borderId="161" xfId="1" applyFont="1" applyFill="1" applyBorder="1" applyAlignment="1" applyProtection="1">
      <alignment horizontal="right" wrapText="1"/>
    </xf>
    <xf numFmtId="38" fontId="3" fillId="2" borderId="83" xfId="1" applyFont="1" applyFill="1" applyBorder="1" applyAlignment="1" applyProtection="1">
      <alignment horizontal="right" wrapText="1"/>
    </xf>
    <xf numFmtId="38" fontId="3" fillId="2" borderId="7" xfId="1" applyFont="1" applyFill="1" applyBorder="1" applyAlignment="1" applyProtection="1">
      <alignment horizontal="right" shrinkToFit="1"/>
    </xf>
    <xf numFmtId="38" fontId="3" fillId="2" borderId="6" xfId="1" applyFont="1" applyFill="1" applyBorder="1" applyAlignment="1" applyProtection="1">
      <alignment horizontal="right" shrinkToFit="1"/>
    </xf>
    <xf numFmtId="38" fontId="3" fillId="2" borderId="84" xfId="1" applyFont="1" applyFill="1" applyBorder="1" applyAlignment="1" applyProtection="1">
      <alignment horizontal="right" shrinkToFit="1"/>
    </xf>
    <xf numFmtId="38" fontId="3" fillId="2" borderId="85" xfId="1" applyFont="1" applyFill="1" applyBorder="1" applyAlignment="1" applyProtection="1">
      <alignment horizontal="right" shrinkToFit="1"/>
    </xf>
    <xf numFmtId="38" fontId="3" fillId="0" borderId="7" xfId="1" applyFont="1" applyFill="1" applyBorder="1" applyAlignment="1" applyProtection="1">
      <alignment horizontal="right" shrinkToFit="1"/>
      <protection locked="0"/>
    </xf>
    <xf numFmtId="38" fontId="3" fillId="0" borderId="6" xfId="1" applyFont="1" applyFill="1" applyBorder="1" applyAlignment="1" applyProtection="1">
      <alignment horizontal="right" shrinkToFit="1"/>
      <protection locked="0"/>
    </xf>
    <xf numFmtId="38" fontId="3" fillId="0" borderId="84" xfId="1" applyFont="1" applyFill="1" applyBorder="1" applyAlignment="1" applyProtection="1">
      <alignment horizontal="right" shrinkToFit="1"/>
      <protection locked="0"/>
    </xf>
    <xf numFmtId="38" fontId="3" fillId="0" borderId="85" xfId="1" applyFont="1" applyFill="1" applyBorder="1" applyAlignment="1" applyProtection="1">
      <alignment horizontal="right" shrinkToFit="1"/>
      <protection locked="0"/>
    </xf>
    <xf numFmtId="38" fontId="3" fillId="0" borderId="100" xfId="1" applyFont="1" applyFill="1" applyBorder="1" applyAlignment="1" applyProtection="1">
      <alignment horizontal="right" shrinkToFit="1"/>
      <protection locked="0"/>
    </xf>
    <xf numFmtId="38" fontId="3" fillId="0" borderId="101" xfId="1" applyFont="1" applyFill="1" applyBorder="1" applyAlignment="1" applyProtection="1">
      <alignment horizontal="right" shrinkToFit="1"/>
      <protection locked="0"/>
    </xf>
    <xf numFmtId="38" fontId="3" fillId="0" borderId="25" xfId="1" applyFont="1" applyFill="1" applyBorder="1" applyAlignment="1" applyProtection="1">
      <alignment horizontal="right" shrinkToFit="1"/>
      <protection locked="0"/>
    </xf>
    <xf numFmtId="38" fontId="3" fillId="0" borderId="24" xfId="1" applyFont="1" applyFill="1" applyBorder="1" applyAlignment="1" applyProtection="1">
      <alignment horizontal="right" shrinkToFit="1"/>
      <protection locked="0"/>
    </xf>
    <xf numFmtId="38" fontId="3" fillId="11" borderId="2" xfId="1" applyFont="1" applyFill="1" applyBorder="1" applyAlignment="1" applyProtection="1">
      <alignment horizontal="center" vertical="center" wrapText="1"/>
    </xf>
    <xf numFmtId="38" fontId="3" fillId="11" borderId="3" xfId="1" applyFont="1" applyFill="1" applyBorder="1" applyAlignment="1" applyProtection="1">
      <alignment horizontal="center" vertical="center" wrapText="1"/>
    </xf>
    <xf numFmtId="38" fontId="3" fillId="11" borderId="195" xfId="1" applyFont="1" applyFill="1" applyBorder="1" applyAlignment="1" applyProtection="1">
      <alignment horizontal="center" vertical="center" wrapText="1"/>
    </xf>
    <xf numFmtId="38" fontId="3" fillId="11" borderId="51" xfId="1" applyFont="1" applyFill="1" applyBorder="1" applyAlignment="1" applyProtection="1">
      <alignment horizontal="center" vertical="center" wrapText="1"/>
    </xf>
    <xf numFmtId="38" fontId="3" fillId="2" borderId="64" xfId="1" applyFont="1" applyFill="1" applyBorder="1" applyAlignment="1" applyProtection="1">
      <alignment horizontal="right" shrinkToFit="1"/>
    </xf>
    <xf numFmtId="38" fontId="3" fillId="0" borderId="22" xfId="1" applyFont="1" applyBorder="1" applyAlignment="1" applyProtection="1">
      <alignment horizontal="center" vertical="center" wrapText="1"/>
    </xf>
    <xf numFmtId="38" fontId="3" fillId="0" borderId="34" xfId="1" applyFont="1" applyBorder="1" applyAlignment="1" applyProtection="1">
      <alignment horizontal="center" vertical="center"/>
    </xf>
    <xf numFmtId="38" fontId="3" fillId="0" borderId="56" xfId="1" applyFont="1" applyBorder="1" applyAlignment="1" applyProtection="1">
      <alignment horizontal="center" vertical="center"/>
    </xf>
    <xf numFmtId="38" fontId="3" fillId="0" borderId="13" xfId="1" applyFont="1" applyBorder="1" applyAlignment="1" applyProtection="1">
      <alignment horizontal="center" vertical="center" wrapText="1"/>
    </xf>
    <xf numFmtId="38" fontId="3" fillId="0" borderId="14" xfId="1" applyFont="1" applyBorder="1" applyAlignment="1" applyProtection="1">
      <alignment horizontal="center" vertical="center" wrapText="1"/>
    </xf>
    <xf numFmtId="38" fontId="3" fillId="0" borderId="29" xfId="1" applyFont="1" applyBorder="1" applyAlignment="1" applyProtection="1">
      <alignment horizontal="center" vertical="center" wrapText="1"/>
    </xf>
    <xf numFmtId="38" fontId="3" fillId="0" borderId="30" xfId="1" applyFont="1" applyBorder="1" applyAlignment="1" applyProtection="1">
      <alignment horizontal="center" vertical="center" wrapText="1"/>
    </xf>
    <xf numFmtId="38" fontId="3" fillId="0" borderId="52" xfId="1" applyFont="1" applyBorder="1" applyAlignment="1" applyProtection="1">
      <alignment horizontal="center" vertical="center" wrapText="1"/>
    </xf>
    <xf numFmtId="38" fontId="3" fillId="0" borderId="53" xfId="1" applyFont="1" applyBorder="1" applyAlignment="1" applyProtection="1">
      <alignment horizontal="center" vertical="center" wrapText="1"/>
    </xf>
    <xf numFmtId="38" fontId="3" fillId="0" borderId="14" xfId="1" applyFont="1" applyBorder="1" applyAlignment="1" applyProtection="1">
      <alignment horizontal="center" vertical="center" shrinkToFit="1"/>
    </xf>
    <xf numFmtId="38" fontId="3" fillId="0" borderId="15" xfId="1" applyFont="1" applyBorder="1" applyAlignment="1" applyProtection="1">
      <alignment horizontal="center" vertical="center" shrinkToFit="1"/>
    </xf>
    <xf numFmtId="38" fontId="3" fillId="0" borderId="30" xfId="1" applyFont="1" applyBorder="1" applyAlignment="1" applyProtection="1">
      <alignment horizontal="center" vertical="center" shrinkToFit="1"/>
    </xf>
    <xf numFmtId="38" fontId="3" fillId="0" borderId="31" xfId="1" applyFont="1" applyBorder="1" applyAlignment="1" applyProtection="1">
      <alignment horizontal="center" vertical="center" shrinkToFit="1"/>
    </xf>
    <xf numFmtId="38" fontId="3" fillId="0" borderId="16" xfId="1" applyFont="1" applyFill="1" applyBorder="1" applyAlignment="1" applyProtection="1">
      <alignment horizontal="center" vertical="center" shrinkToFit="1"/>
    </xf>
    <xf numFmtId="38" fontId="3" fillId="0" borderId="5" xfId="1" applyFont="1" applyFill="1" applyBorder="1" applyAlignment="1" applyProtection="1">
      <alignment horizontal="center" vertical="center" shrinkToFit="1"/>
    </xf>
    <xf numFmtId="38" fontId="3" fillId="0" borderId="37" xfId="1" applyFont="1" applyFill="1" applyBorder="1" applyAlignment="1" applyProtection="1">
      <alignment horizontal="center" vertical="center" shrinkToFit="1"/>
    </xf>
    <xf numFmtId="38" fontId="3" fillId="0" borderId="102" xfId="1" applyFont="1" applyFill="1" applyBorder="1" applyAlignment="1" applyProtection="1">
      <alignment horizontal="center" vertical="center" shrinkToFit="1"/>
    </xf>
    <xf numFmtId="38" fontId="3" fillId="5" borderId="42" xfId="1" applyFont="1" applyFill="1" applyBorder="1" applyAlignment="1" applyProtection="1">
      <alignment horizontal="center" vertical="center" shrinkToFit="1"/>
    </xf>
    <xf numFmtId="38" fontId="3" fillId="5" borderId="54" xfId="1" applyFont="1" applyFill="1" applyBorder="1" applyAlignment="1" applyProtection="1">
      <alignment horizontal="center" vertical="center" shrinkToFit="1"/>
    </xf>
    <xf numFmtId="38" fontId="3" fillId="5" borderId="43" xfId="1" applyFont="1" applyFill="1" applyBorder="1" applyAlignment="1" applyProtection="1">
      <alignment horizontal="center" vertical="center" shrinkToFit="1"/>
    </xf>
    <xf numFmtId="38" fontId="3" fillId="5" borderId="28" xfId="1" applyFont="1" applyFill="1" applyBorder="1" applyAlignment="1" applyProtection="1">
      <alignment horizontal="center" vertical="center" shrinkToFit="1"/>
    </xf>
    <xf numFmtId="38" fontId="3" fillId="0" borderId="20" xfId="1" applyFont="1" applyFill="1" applyBorder="1" applyAlignment="1" applyProtection="1">
      <alignment horizontal="center" vertical="center" wrapText="1" shrinkToFit="1"/>
    </xf>
    <xf numFmtId="38" fontId="3" fillId="0" borderId="21" xfId="1" applyFont="1" applyFill="1" applyBorder="1" applyAlignment="1" applyProtection="1">
      <alignment horizontal="center" vertical="center" wrapText="1" shrinkToFit="1"/>
    </xf>
    <xf numFmtId="38" fontId="3" fillId="0" borderId="35" xfId="1" applyFont="1" applyFill="1" applyBorder="1" applyAlignment="1" applyProtection="1">
      <alignment horizontal="center" vertical="center" wrapText="1" shrinkToFit="1"/>
    </xf>
    <xf numFmtId="38" fontId="3" fillId="0" borderId="33" xfId="1" applyFont="1" applyFill="1" applyBorder="1" applyAlignment="1" applyProtection="1">
      <alignment horizontal="center" vertical="center" wrapText="1" shrinkToFit="1"/>
    </xf>
    <xf numFmtId="38" fontId="3" fillId="0" borderId="22" xfId="1" applyFont="1" applyBorder="1" applyAlignment="1" applyProtection="1">
      <alignment horizontal="center" vertical="center"/>
    </xf>
    <xf numFmtId="38" fontId="3" fillId="2" borderId="18" xfId="1" applyFont="1" applyFill="1" applyBorder="1" applyAlignment="1" applyProtection="1">
      <alignment horizontal="right" wrapText="1"/>
    </xf>
    <xf numFmtId="38" fontId="3" fillId="2" borderId="2" xfId="1" applyFont="1" applyFill="1" applyBorder="1" applyAlignment="1" applyProtection="1">
      <alignment horizontal="right"/>
    </xf>
    <xf numFmtId="38" fontId="3" fillId="2" borderId="4" xfId="1" applyFont="1" applyFill="1" applyBorder="1" applyAlignment="1" applyProtection="1">
      <alignment horizontal="right"/>
    </xf>
    <xf numFmtId="38" fontId="3" fillId="2" borderId="6" xfId="1" applyFont="1" applyFill="1" applyBorder="1" applyAlignment="1" applyProtection="1">
      <alignment horizontal="right"/>
    </xf>
    <xf numFmtId="38" fontId="3" fillId="2" borderId="11" xfId="1" applyFont="1" applyFill="1" applyBorder="1" applyAlignment="1" applyProtection="1">
      <alignment horizontal="right"/>
    </xf>
    <xf numFmtId="38" fontId="3" fillId="2" borderId="1" xfId="1" applyFont="1" applyFill="1" applyBorder="1" applyAlignment="1" applyProtection="1">
      <alignment horizontal="right"/>
    </xf>
    <xf numFmtId="38" fontId="3" fillId="2" borderId="24" xfId="1" applyFont="1" applyFill="1" applyBorder="1" applyAlignment="1" applyProtection="1">
      <alignment horizontal="right"/>
    </xf>
    <xf numFmtId="38" fontId="3" fillId="0" borderId="76" xfId="1" applyFont="1" applyBorder="1" applyAlignment="1" applyProtection="1">
      <alignment horizontal="center" vertical="center" shrinkToFit="1"/>
    </xf>
    <xf numFmtId="38" fontId="3" fillId="0" borderId="61" xfId="1" applyFont="1" applyBorder="1" applyAlignment="1" applyProtection="1">
      <alignment horizontal="center" vertical="center" shrinkToFit="1"/>
    </xf>
    <xf numFmtId="38" fontId="3" fillId="2" borderId="4" xfId="1" applyFont="1" applyFill="1" applyBorder="1" applyAlignment="1" applyProtection="1">
      <alignment horizontal="right" shrinkToFit="1"/>
    </xf>
    <xf numFmtId="38" fontId="3" fillId="2" borderId="1" xfId="1" applyFont="1" applyFill="1" applyBorder="1" applyAlignment="1" applyProtection="1">
      <alignment horizontal="right" shrinkToFit="1"/>
    </xf>
    <xf numFmtId="38" fontId="3" fillId="2" borderId="37" xfId="2" applyFont="1" applyFill="1" applyBorder="1" applyAlignment="1" applyProtection="1">
      <alignment horizontal="right" shrinkToFit="1"/>
    </xf>
    <xf numFmtId="38" fontId="3" fillId="2" borderId="88" xfId="2" applyFont="1" applyFill="1" applyBorder="1" applyAlignment="1" applyProtection="1">
      <alignment horizontal="right" shrinkToFit="1"/>
    </xf>
    <xf numFmtId="38" fontId="3" fillId="2" borderId="11" xfId="2" applyFont="1" applyFill="1" applyBorder="1" applyAlignment="1" applyProtection="1">
      <alignment horizontal="right" shrinkToFit="1"/>
    </xf>
    <xf numFmtId="38" fontId="3" fillId="2" borderId="12" xfId="2" applyFont="1" applyFill="1" applyBorder="1" applyAlignment="1" applyProtection="1">
      <alignment horizontal="right" shrinkToFit="1"/>
    </xf>
    <xf numFmtId="38" fontId="3" fillId="2" borderId="17" xfId="1" applyFont="1" applyFill="1" applyBorder="1" applyAlignment="1" applyProtection="1">
      <alignment horizontal="center" vertical="center"/>
    </xf>
    <xf numFmtId="38" fontId="3" fillId="2" borderId="55" xfId="1" applyFont="1" applyFill="1" applyBorder="1" applyAlignment="1" applyProtection="1">
      <alignment horizontal="center" vertical="center"/>
    </xf>
    <xf numFmtId="38" fontId="3" fillId="0" borderId="126" xfId="1" applyFont="1" applyBorder="1" applyAlignment="1">
      <alignment horizontal="center" vertical="center"/>
    </xf>
    <xf numFmtId="38" fontId="3" fillId="0" borderId="127" xfId="1" applyFont="1" applyBorder="1" applyAlignment="1">
      <alignment horizontal="center" vertical="center"/>
    </xf>
    <xf numFmtId="38" fontId="3" fillId="0" borderId="128" xfId="1" applyFont="1" applyBorder="1" applyAlignment="1">
      <alignment horizontal="center" vertical="center"/>
    </xf>
    <xf numFmtId="38" fontId="3" fillId="0" borderId="131" xfId="1" applyFont="1" applyBorder="1" applyAlignment="1" applyProtection="1">
      <alignment horizontal="center" vertical="center" shrinkToFit="1"/>
    </xf>
    <xf numFmtId="38" fontId="3" fillId="0" borderId="132" xfId="1" applyFont="1" applyBorder="1" applyAlignment="1" applyProtection="1">
      <alignment horizontal="center" vertical="center" shrinkToFit="1"/>
    </xf>
    <xf numFmtId="0" fontId="3" fillId="0" borderId="132" xfId="1" applyNumberFormat="1" applyFont="1" applyFill="1" applyBorder="1" applyAlignment="1" applyProtection="1">
      <alignment horizontal="center" vertical="center" shrinkToFit="1"/>
    </xf>
    <xf numFmtId="0" fontId="3" fillId="0" borderId="133" xfId="1" applyNumberFormat="1" applyFont="1" applyFill="1" applyBorder="1" applyAlignment="1" applyProtection="1">
      <alignment horizontal="center" vertical="center" shrinkToFit="1"/>
    </xf>
    <xf numFmtId="0" fontId="3" fillId="0" borderId="131" xfId="1" applyNumberFormat="1" applyFont="1" applyFill="1" applyBorder="1" applyAlignment="1" applyProtection="1">
      <alignment horizontal="center" vertical="center" shrinkToFit="1"/>
    </xf>
    <xf numFmtId="0" fontId="3" fillId="0" borderId="134" xfId="1" applyNumberFormat="1" applyFont="1" applyFill="1" applyBorder="1" applyAlignment="1" applyProtection="1">
      <alignment horizontal="center" vertical="center" shrinkToFit="1"/>
    </xf>
    <xf numFmtId="38" fontId="3" fillId="7" borderId="30" xfId="1" applyFont="1" applyFill="1" applyBorder="1" applyAlignment="1">
      <alignment vertical="center"/>
    </xf>
    <xf numFmtId="38" fontId="3" fillId="7" borderId="31" xfId="1" applyFont="1" applyFill="1" applyBorder="1" applyAlignment="1">
      <alignment vertical="center"/>
    </xf>
    <xf numFmtId="38" fontId="12" fillId="0" borderId="94" xfId="1" applyFont="1" applyFill="1" applyBorder="1" applyAlignment="1" applyProtection="1">
      <alignment horizontal="right" vertical="center" shrinkToFit="1"/>
    </xf>
    <xf numFmtId="38" fontId="12" fillId="0" borderId="82" xfId="1" applyFont="1" applyFill="1" applyBorder="1" applyAlignment="1" applyProtection="1">
      <alignment horizontal="right" vertical="center" shrinkToFit="1"/>
    </xf>
    <xf numFmtId="38" fontId="12" fillId="0" borderId="116" xfId="1" applyFont="1" applyFill="1" applyBorder="1" applyAlignment="1" applyProtection="1">
      <alignment horizontal="right" vertical="center" shrinkToFit="1"/>
    </xf>
    <xf numFmtId="38" fontId="12" fillId="0" borderId="109" xfId="1" applyFont="1" applyFill="1" applyBorder="1" applyAlignment="1" applyProtection="1">
      <alignment horizontal="right" vertical="center" shrinkToFit="1"/>
    </xf>
    <xf numFmtId="0" fontId="3" fillId="2" borderId="29" xfId="1" applyNumberFormat="1" applyFont="1" applyFill="1" applyBorder="1" applyAlignment="1" applyProtection="1">
      <alignment horizontal="center" vertical="center" shrinkToFit="1"/>
    </xf>
    <xf numFmtId="0" fontId="3" fillId="2" borderId="30" xfId="1" applyNumberFormat="1" applyFont="1" applyFill="1" applyBorder="1" applyAlignment="1" applyProtection="1">
      <alignment horizontal="center" vertical="center" shrinkToFit="1"/>
    </xf>
    <xf numFmtId="38" fontId="3" fillId="0" borderId="30" xfId="1" applyFont="1" applyFill="1" applyBorder="1" applyAlignment="1" applyProtection="1">
      <alignment vertical="center" shrinkToFit="1"/>
    </xf>
    <xf numFmtId="38" fontId="3" fillId="0" borderId="90" xfId="1" applyFont="1" applyFill="1" applyBorder="1" applyAlignment="1" applyProtection="1">
      <alignment vertical="center" shrinkToFit="1"/>
    </xf>
    <xf numFmtId="38" fontId="3" fillId="0" borderId="29" xfId="1" applyFont="1" applyFill="1" applyBorder="1" applyAlignment="1" applyProtection="1">
      <alignment vertical="center" shrinkToFit="1"/>
    </xf>
    <xf numFmtId="38" fontId="3" fillId="0" borderId="31" xfId="1" applyFont="1" applyFill="1" applyBorder="1" applyAlignment="1" applyProtection="1">
      <alignment vertical="center" shrinkToFit="1"/>
    </xf>
    <xf numFmtId="38" fontId="3" fillId="0" borderId="81" xfId="1" applyFont="1" applyFill="1" applyBorder="1" applyAlignment="1" applyProtection="1">
      <alignment horizontal="right" vertical="center" shrinkToFit="1"/>
    </xf>
    <xf numFmtId="38" fontId="3" fillId="0" borderId="129" xfId="1" applyFont="1" applyFill="1" applyBorder="1" applyAlignment="1" applyProtection="1">
      <alignment horizontal="right" vertical="center" shrinkToFit="1"/>
    </xf>
    <xf numFmtId="38" fontId="3" fillId="0" borderId="130" xfId="1" applyFont="1" applyFill="1" applyBorder="1" applyAlignment="1" applyProtection="1">
      <alignment horizontal="right" vertical="center" shrinkToFit="1"/>
    </xf>
    <xf numFmtId="38" fontId="3" fillId="0" borderId="144" xfId="1" applyFont="1" applyFill="1" applyBorder="1" applyAlignment="1" applyProtection="1">
      <alignment vertical="center" shrinkToFit="1"/>
    </xf>
    <xf numFmtId="38" fontId="3" fillId="0" borderId="120" xfId="1" applyFont="1" applyFill="1" applyBorder="1" applyAlignment="1" applyProtection="1">
      <alignment vertical="center" shrinkToFit="1"/>
    </xf>
    <xf numFmtId="38" fontId="3" fillId="0" borderId="141" xfId="1" applyFont="1" applyFill="1" applyBorder="1" applyAlignment="1" applyProtection="1">
      <alignment vertical="center" shrinkToFit="1"/>
    </xf>
    <xf numFmtId="38" fontId="3" fillId="0" borderId="96" xfId="1" applyFont="1" applyBorder="1" applyAlignment="1" applyProtection="1">
      <alignment horizontal="right" vertical="center"/>
    </xf>
    <xf numFmtId="38" fontId="3" fillId="0" borderId="143" xfId="1" applyFont="1" applyBorder="1" applyAlignment="1" applyProtection="1">
      <alignment horizontal="right" vertical="center"/>
    </xf>
    <xf numFmtId="38" fontId="3" fillId="7" borderId="120" xfId="1" applyFont="1" applyFill="1" applyBorder="1" applyAlignment="1">
      <alignment vertical="center"/>
    </xf>
    <xf numFmtId="38" fontId="3" fillId="7" borderId="141" xfId="1" applyFont="1" applyFill="1" applyBorder="1" applyAlignment="1">
      <alignment vertical="center"/>
    </xf>
    <xf numFmtId="38" fontId="12" fillId="0" borderId="126" xfId="2" applyFont="1" applyFill="1" applyBorder="1" applyAlignment="1" applyProtection="1">
      <alignment horizontal="center" vertical="center" shrinkToFit="1"/>
    </xf>
    <xf numFmtId="38" fontId="12" fillId="0" borderId="127" xfId="2" applyFont="1" applyFill="1" applyBorder="1" applyAlignment="1" applyProtection="1">
      <alignment horizontal="center" vertical="center" shrinkToFit="1"/>
    </xf>
    <xf numFmtId="38" fontId="12" fillId="0" borderId="128" xfId="2" applyFont="1" applyFill="1" applyBorder="1" applyAlignment="1" applyProtection="1">
      <alignment horizontal="center" vertical="center" shrinkToFit="1"/>
    </xf>
    <xf numFmtId="38" fontId="3" fillId="0" borderId="138" xfId="2" applyFont="1" applyFill="1" applyBorder="1" applyAlignment="1" applyProtection="1">
      <alignment horizontal="center" vertical="center" shrinkToFit="1"/>
    </xf>
    <xf numFmtId="38" fontId="3" fillId="0" borderId="132" xfId="2" applyFont="1" applyFill="1" applyBorder="1" applyAlignment="1" applyProtection="1">
      <alignment horizontal="center" vertical="center" shrinkToFit="1"/>
    </xf>
    <xf numFmtId="38" fontId="3" fillId="0" borderId="134" xfId="2" applyFont="1" applyFill="1" applyBorder="1" applyAlignment="1" applyProtection="1">
      <alignment horizontal="center" vertical="center" shrinkToFit="1"/>
    </xf>
    <xf numFmtId="38" fontId="3" fillId="0" borderId="135" xfId="1" applyFont="1" applyBorder="1" applyAlignment="1" applyProtection="1">
      <alignment horizontal="center" vertical="center"/>
    </xf>
    <xf numFmtId="38" fontId="3" fillId="0" borderId="137" xfId="1" applyFont="1" applyBorder="1" applyAlignment="1" applyProtection="1">
      <alignment horizontal="center" vertical="center"/>
    </xf>
    <xf numFmtId="0" fontId="3" fillId="0" borderId="135" xfId="1" applyNumberFormat="1" applyFont="1" applyFill="1" applyBorder="1" applyAlignment="1" applyProtection="1">
      <alignment horizontal="center" vertical="center" shrinkToFit="1"/>
    </xf>
    <xf numFmtId="0" fontId="3" fillId="0" borderId="136" xfId="1" applyNumberFormat="1" applyFont="1" applyFill="1" applyBorder="1" applyAlignment="1" applyProtection="1">
      <alignment horizontal="center" vertical="center" shrinkToFit="1"/>
    </xf>
    <xf numFmtId="0" fontId="3" fillId="0" borderId="137" xfId="1" applyNumberFormat="1" applyFont="1" applyFill="1" applyBorder="1" applyAlignment="1" applyProtection="1">
      <alignment horizontal="center" vertical="center" shrinkToFit="1"/>
    </xf>
    <xf numFmtId="38" fontId="3" fillId="0" borderId="81" xfId="1" applyFont="1" applyBorder="1" applyAlignment="1" applyProtection="1">
      <alignment horizontal="right" vertical="center"/>
    </xf>
    <xf numFmtId="38" fontId="3" fillId="0" borderId="130" xfId="1" applyFont="1" applyBorder="1" applyAlignment="1" applyProtection="1">
      <alignment horizontal="right" vertical="center"/>
    </xf>
    <xf numFmtId="38" fontId="3" fillId="7" borderId="29" xfId="1" applyFont="1" applyFill="1" applyBorder="1" applyAlignment="1">
      <alignment vertical="center"/>
    </xf>
    <xf numFmtId="38" fontId="3" fillId="0" borderId="94" xfId="1" applyFont="1" applyBorder="1" applyAlignment="1" applyProtection="1">
      <alignment horizontal="right" vertical="center" shrinkToFit="1"/>
    </xf>
    <xf numFmtId="38" fontId="3" fillId="0" borderId="82" xfId="1" applyFont="1" applyBorder="1" applyAlignment="1" applyProtection="1">
      <alignment horizontal="right" vertical="center" shrinkToFit="1"/>
    </xf>
    <xf numFmtId="38" fontId="3" fillId="0" borderId="116" xfId="1" applyFont="1" applyBorder="1" applyAlignment="1" applyProtection="1">
      <alignment horizontal="right" vertical="center" shrinkToFit="1"/>
    </xf>
    <xf numFmtId="38" fontId="3" fillId="0" borderId="109" xfId="1" applyFont="1" applyBorder="1" applyAlignment="1" applyProtection="1">
      <alignment horizontal="right" vertical="center" shrinkToFit="1"/>
    </xf>
    <xf numFmtId="0" fontId="3" fillId="2" borderId="52" xfId="1" applyNumberFormat="1" applyFont="1" applyFill="1" applyBorder="1" applyAlignment="1" applyProtection="1">
      <alignment horizontal="center" vertical="center" shrinkToFit="1"/>
    </xf>
    <xf numFmtId="0" fontId="3" fillId="2" borderId="53" xfId="1" applyNumberFormat="1" applyFont="1" applyFill="1" applyBorder="1" applyAlignment="1" applyProtection="1">
      <alignment horizontal="center" vertical="center" shrinkToFit="1"/>
    </xf>
    <xf numFmtId="38" fontId="3" fillId="0" borderId="53" xfId="1" applyFont="1" applyFill="1" applyBorder="1" applyAlignment="1" applyProtection="1">
      <alignment vertical="center" shrinkToFit="1"/>
    </xf>
    <xf numFmtId="38" fontId="3" fillId="0" borderId="112" xfId="1" applyFont="1" applyFill="1" applyBorder="1" applyAlignment="1" applyProtection="1">
      <alignment vertical="center" shrinkToFit="1"/>
    </xf>
    <xf numFmtId="38" fontId="3" fillId="0" borderId="52" xfId="1" applyFont="1" applyFill="1" applyBorder="1" applyAlignment="1" applyProtection="1">
      <alignment vertical="center" shrinkToFit="1"/>
    </xf>
    <xf numFmtId="38" fontId="3" fillId="0" borderId="107" xfId="1" applyFont="1" applyFill="1" applyBorder="1" applyAlignment="1" applyProtection="1">
      <alignment vertical="center" shrinkToFit="1"/>
    </xf>
    <xf numFmtId="38" fontId="3" fillId="0" borderId="108" xfId="1" applyFont="1" applyFill="1" applyBorder="1" applyAlignment="1" applyProtection="1">
      <alignment horizontal="right" vertical="center" shrinkToFit="1"/>
    </xf>
    <xf numFmtId="38" fontId="3" fillId="0" borderId="150" xfId="1" applyFont="1" applyFill="1" applyBorder="1" applyAlignment="1" applyProtection="1">
      <alignment horizontal="right" vertical="center" shrinkToFit="1"/>
    </xf>
    <xf numFmtId="38" fontId="3" fillId="0" borderId="151" xfId="1" applyFont="1" applyFill="1" applyBorder="1" applyAlignment="1" applyProtection="1">
      <alignment horizontal="right" vertical="center" shrinkToFit="1"/>
    </xf>
    <xf numFmtId="38" fontId="3" fillId="0" borderId="152" xfId="1" applyFont="1" applyFill="1" applyBorder="1" applyAlignment="1" applyProtection="1">
      <alignment vertical="center" shrinkToFit="1"/>
    </xf>
    <xf numFmtId="0" fontId="3" fillId="2" borderId="139" xfId="1" applyNumberFormat="1" applyFont="1" applyFill="1" applyBorder="1" applyAlignment="1" applyProtection="1">
      <alignment horizontal="center" vertical="center" shrinkToFit="1"/>
    </xf>
    <xf numFmtId="0" fontId="3" fillId="2" borderId="120" xfId="1" applyNumberFormat="1" applyFont="1" applyFill="1" applyBorder="1" applyAlignment="1" applyProtection="1">
      <alignment horizontal="center" vertical="center" shrinkToFit="1"/>
    </xf>
    <xf numFmtId="38" fontId="3" fillId="0" borderId="140" xfId="1" applyFont="1" applyFill="1" applyBorder="1" applyAlignment="1" applyProtection="1">
      <alignment vertical="center" shrinkToFit="1"/>
    </xf>
    <xf numFmtId="38" fontId="3" fillId="0" borderId="139" xfId="1" applyFont="1" applyFill="1" applyBorder="1" applyAlignment="1" applyProtection="1">
      <alignment vertical="center" shrinkToFit="1"/>
    </xf>
    <xf numFmtId="38" fontId="3" fillId="0" borderId="96" xfId="1" applyFont="1" applyFill="1" applyBorder="1" applyAlignment="1" applyProtection="1">
      <alignment horizontal="right" vertical="center" shrinkToFit="1"/>
    </xf>
    <xf numFmtId="38" fontId="3" fillId="0" borderId="142" xfId="1" applyFont="1" applyFill="1" applyBorder="1" applyAlignment="1" applyProtection="1">
      <alignment horizontal="right" vertical="center" shrinkToFit="1"/>
    </xf>
    <xf numFmtId="38" fontId="3" fillId="0" borderId="143" xfId="1" applyFont="1" applyFill="1" applyBorder="1" applyAlignment="1" applyProtection="1">
      <alignment horizontal="right" vertical="center" shrinkToFit="1"/>
    </xf>
    <xf numFmtId="38" fontId="3" fillId="10" borderId="81" xfId="1" applyFont="1" applyFill="1" applyBorder="1" applyAlignment="1">
      <alignment vertical="center"/>
    </xf>
    <xf numFmtId="38" fontId="3" fillId="10" borderId="129" xfId="1" applyFont="1" applyFill="1" applyBorder="1" applyAlignment="1">
      <alignment vertical="center"/>
    </xf>
    <xf numFmtId="38" fontId="3" fillId="7" borderId="93" xfId="1" applyFont="1" applyFill="1" applyBorder="1" applyAlignment="1">
      <alignment vertical="center"/>
    </xf>
    <xf numFmtId="38" fontId="3" fillId="7" borderId="130" xfId="1" applyFont="1" applyFill="1" applyBorder="1" applyAlignment="1">
      <alignment vertical="center"/>
    </xf>
    <xf numFmtId="38" fontId="3" fillId="0" borderId="146" xfId="1" applyFont="1" applyFill="1" applyBorder="1" applyAlignment="1" applyProtection="1">
      <alignment vertical="center" shrinkToFit="1"/>
    </xf>
    <xf numFmtId="38" fontId="3" fillId="10" borderId="81" xfId="1" applyFont="1" applyFill="1" applyBorder="1" applyAlignment="1" applyProtection="1">
      <alignment vertical="center" shrinkToFit="1"/>
    </xf>
    <xf numFmtId="38" fontId="3" fillId="10" borderId="129" xfId="1" applyFont="1" applyFill="1" applyBorder="1" applyAlignment="1" applyProtection="1">
      <alignment vertical="center" shrinkToFit="1"/>
    </xf>
    <xf numFmtId="38" fontId="3" fillId="10" borderId="130" xfId="1" applyFont="1" applyFill="1" applyBorder="1" applyAlignment="1" applyProtection="1">
      <alignment vertical="center" shrinkToFit="1"/>
    </xf>
    <xf numFmtId="38" fontId="3" fillId="10" borderId="130" xfId="1" applyFont="1" applyFill="1" applyBorder="1" applyAlignment="1">
      <alignment vertical="center"/>
    </xf>
    <xf numFmtId="38" fontId="3" fillId="10" borderId="171" xfId="1" applyFont="1" applyFill="1" applyBorder="1" applyAlignment="1" applyProtection="1">
      <alignment horizontal="center" vertical="center" shrinkToFit="1"/>
    </xf>
    <xf numFmtId="38" fontId="3" fillId="10" borderId="106" xfId="1" applyFont="1" applyFill="1" applyBorder="1" applyAlignment="1" applyProtection="1">
      <alignment horizontal="center" vertical="center" shrinkToFit="1"/>
    </xf>
    <xf numFmtId="0" fontId="3" fillId="10" borderId="81" xfId="1" applyNumberFormat="1" applyFont="1" applyFill="1" applyBorder="1" applyAlignment="1" applyProtection="1">
      <alignment horizontal="center" vertical="center" shrinkToFit="1"/>
    </xf>
    <xf numFmtId="0" fontId="3" fillId="10" borderId="146" xfId="1" applyNumberFormat="1" applyFont="1" applyFill="1" applyBorder="1" applyAlignment="1" applyProtection="1">
      <alignment horizontal="center" vertical="center" shrinkToFit="1"/>
    </xf>
    <xf numFmtId="38" fontId="3" fillId="10" borderId="90" xfId="1" applyFont="1" applyFill="1" applyBorder="1" applyAlignment="1" applyProtection="1">
      <alignment vertical="center" shrinkToFit="1"/>
    </xf>
    <xf numFmtId="38" fontId="3" fillId="10" borderId="146" xfId="1" applyFont="1" applyFill="1" applyBorder="1" applyAlignment="1" applyProtection="1">
      <alignment vertical="center" shrinkToFit="1"/>
    </xf>
    <xf numFmtId="0" fontId="3" fillId="10" borderId="96" xfId="1" applyNumberFormat="1" applyFont="1" applyFill="1" applyBorder="1" applyAlignment="1" applyProtection="1">
      <alignment horizontal="center" vertical="center" shrinkToFit="1"/>
    </xf>
    <xf numFmtId="0" fontId="3" fillId="10" borderId="144" xfId="1" applyNumberFormat="1" applyFont="1" applyFill="1" applyBorder="1" applyAlignment="1" applyProtection="1">
      <alignment horizontal="center" vertical="center" shrinkToFit="1"/>
    </xf>
    <xf numFmtId="38" fontId="3" fillId="10" borderId="140" xfId="1" applyFont="1" applyFill="1" applyBorder="1" applyAlignment="1" applyProtection="1">
      <alignment vertical="center" shrinkToFit="1"/>
    </xf>
    <xf numFmtId="38" fontId="3" fillId="10" borderId="142" xfId="1" applyFont="1" applyFill="1" applyBorder="1" applyAlignment="1" applyProtection="1">
      <alignment vertical="center" shrinkToFit="1"/>
    </xf>
    <xf numFmtId="38" fontId="3" fillId="10" borderId="144" xfId="1" applyFont="1" applyFill="1" applyBorder="1" applyAlignment="1" applyProtection="1">
      <alignment vertical="center" shrinkToFit="1"/>
    </xf>
    <xf numFmtId="38" fontId="3" fillId="10" borderId="143" xfId="1" applyFont="1" applyFill="1" applyBorder="1" applyAlignment="1" applyProtection="1">
      <alignment vertical="center" shrinkToFit="1"/>
    </xf>
    <xf numFmtId="38" fontId="3" fillId="10" borderId="96" xfId="1" applyFont="1" applyFill="1" applyBorder="1" applyAlignment="1" applyProtection="1">
      <alignment vertical="center" shrinkToFit="1"/>
    </xf>
    <xf numFmtId="38" fontId="3" fillId="10" borderId="135" xfId="1" applyFont="1" applyFill="1" applyBorder="1" applyAlignment="1" applyProtection="1">
      <alignment horizontal="center" vertical="center"/>
    </xf>
    <xf numFmtId="38" fontId="3" fillId="10" borderId="137" xfId="1" applyFont="1" applyFill="1" applyBorder="1" applyAlignment="1" applyProtection="1">
      <alignment horizontal="center" vertical="center"/>
    </xf>
    <xf numFmtId="38" fontId="3" fillId="7" borderId="81" xfId="1" applyFont="1" applyFill="1" applyBorder="1" applyAlignment="1">
      <alignment vertical="center"/>
    </xf>
    <xf numFmtId="38" fontId="3" fillId="7" borderId="129" xfId="1" applyFont="1" applyFill="1" applyBorder="1" applyAlignment="1">
      <alignment vertical="center"/>
    </xf>
    <xf numFmtId="38" fontId="3" fillId="10" borderId="93" xfId="1" applyFont="1" applyFill="1" applyBorder="1" applyAlignment="1">
      <alignment vertical="center"/>
    </xf>
    <xf numFmtId="38" fontId="3" fillId="7" borderId="115" xfId="1" applyFont="1" applyFill="1" applyBorder="1" applyAlignment="1">
      <alignment vertical="center"/>
    </xf>
    <xf numFmtId="38" fontId="3" fillId="7" borderId="151" xfId="1" applyFont="1" applyFill="1" applyBorder="1" applyAlignment="1">
      <alignment vertical="center"/>
    </xf>
    <xf numFmtId="0" fontId="3" fillId="10" borderId="126" xfId="1" applyNumberFormat="1" applyFont="1" applyFill="1" applyBorder="1" applyAlignment="1" applyProtection="1">
      <alignment horizontal="center" vertical="center" shrinkToFit="1"/>
    </xf>
    <xf numFmtId="0" fontId="3" fillId="10" borderId="157" xfId="1" applyNumberFormat="1" applyFont="1" applyFill="1" applyBorder="1" applyAlignment="1" applyProtection="1">
      <alignment horizontal="center" vertical="center" shrinkToFit="1"/>
    </xf>
    <xf numFmtId="38" fontId="3" fillId="10" borderId="155" xfId="1" applyFont="1" applyFill="1" applyBorder="1" applyAlignment="1" applyProtection="1">
      <alignment vertical="center" shrinkToFit="1"/>
    </xf>
    <xf numFmtId="38" fontId="3" fillId="10" borderId="127" xfId="1" applyFont="1" applyFill="1" applyBorder="1" applyAlignment="1" applyProtection="1">
      <alignment vertical="center" shrinkToFit="1"/>
    </xf>
    <xf numFmtId="38" fontId="3" fillId="10" borderId="157" xfId="1" applyFont="1" applyFill="1" applyBorder="1" applyAlignment="1" applyProtection="1">
      <alignment vertical="center" shrinkToFit="1"/>
    </xf>
    <xf numFmtId="38" fontId="3" fillId="10" borderId="128" xfId="1" applyFont="1" applyFill="1" applyBorder="1" applyAlignment="1" applyProtection="1">
      <alignment vertical="center" shrinkToFit="1"/>
    </xf>
    <xf numFmtId="38" fontId="3" fillId="10" borderId="126" xfId="1" applyFont="1" applyFill="1" applyBorder="1" applyAlignment="1" applyProtection="1">
      <alignment vertical="center" shrinkToFit="1"/>
    </xf>
    <xf numFmtId="38" fontId="3" fillId="10" borderId="126" xfId="1" applyFont="1" applyFill="1" applyBorder="1" applyAlignment="1">
      <alignment vertical="center"/>
    </xf>
    <xf numFmtId="38" fontId="3" fillId="10" borderId="128" xfId="1" applyFont="1" applyFill="1" applyBorder="1" applyAlignment="1">
      <alignment vertical="center"/>
    </xf>
    <xf numFmtId="38" fontId="3" fillId="10" borderId="127" xfId="1" applyFont="1" applyFill="1" applyBorder="1" applyAlignment="1">
      <alignment vertical="center"/>
    </xf>
    <xf numFmtId="38" fontId="3" fillId="10" borderId="158" xfId="1" applyFont="1" applyFill="1" applyBorder="1" applyAlignment="1">
      <alignment vertical="center"/>
    </xf>
    <xf numFmtId="0" fontId="3" fillId="10" borderId="108" xfId="1" applyNumberFormat="1" applyFont="1" applyFill="1" applyBorder="1" applyAlignment="1" applyProtection="1">
      <alignment horizontal="center" vertical="center" shrinkToFit="1"/>
    </xf>
    <xf numFmtId="0" fontId="3" fillId="10" borderId="152" xfId="1" applyNumberFormat="1" applyFont="1" applyFill="1" applyBorder="1" applyAlignment="1" applyProtection="1">
      <alignment horizontal="center" vertical="center" shrinkToFit="1"/>
    </xf>
    <xf numFmtId="38" fontId="3" fillId="10" borderId="112" xfId="1" applyFont="1" applyFill="1" applyBorder="1" applyAlignment="1" applyProtection="1">
      <alignment vertical="center" shrinkToFit="1"/>
    </xf>
    <xf numFmtId="38" fontId="3" fillId="10" borderId="150" xfId="1" applyFont="1" applyFill="1" applyBorder="1" applyAlignment="1" applyProtection="1">
      <alignment vertical="center" shrinkToFit="1"/>
    </xf>
    <xf numFmtId="38" fontId="3" fillId="10" borderId="152" xfId="1" applyFont="1" applyFill="1" applyBorder="1" applyAlignment="1" applyProtection="1">
      <alignment vertical="center" shrinkToFit="1"/>
    </xf>
    <xf numFmtId="38" fontId="3" fillId="10" borderId="151" xfId="1" applyFont="1" applyFill="1" applyBorder="1" applyAlignment="1" applyProtection="1">
      <alignment vertical="center" shrinkToFit="1"/>
    </xf>
    <xf numFmtId="38" fontId="3" fillId="10" borderId="108" xfId="1" applyFont="1" applyFill="1" applyBorder="1" applyAlignment="1" applyProtection="1">
      <alignment vertical="center" shrinkToFit="1"/>
    </xf>
    <xf numFmtId="38" fontId="3" fillId="10" borderId="108" xfId="1" applyFont="1" applyFill="1" applyBorder="1" applyAlignment="1">
      <alignment vertical="center"/>
    </xf>
    <xf numFmtId="38" fontId="3" fillId="10" borderId="151" xfId="1" applyFont="1" applyFill="1" applyBorder="1" applyAlignment="1">
      <alignment vertical="center"/>
    </xf>
    <xf numFmtId="38" fontId="3" fillId="7" borderId="108" xfId="1" applyFont="1" applyFill="1" applyBorder="1" applyAlignment="1">
      <alignment vertical="center"/>
    </xf>
    <xf numFmtId="38" fontId="3" fillId="7" borderId="150" xfId="1" applyFont="1" applyFill="1" applyBorder="1" applyAlignment="1">
      <alignment vertical="center"/>
    </xf>
    <xf numFmtId="38" fontId="3" fillId="0" borderId="126" xfId="1" applyFont="1" applyBorder="1" applyAlignment="1" applyProtection="1">
      <alignment horizontal="right" vertical="center"/>
    </xf>
    <xf numFmtId="38" fontId="3" fillId="0" borderId="128" xfId="1" applyFont="1" applyBorder="1" applyAlignment="1" applyProtection="1">
      <alignment horizontal="right" vertical="center"/>
    </xf>
    <xf numFmtId="38" fontId="3" fillId="0" borderId="108" xfId="1" applyFont="1" applyBorder="1" applyAlignment="1" applyProtection="1">
      <alignment horizontal="right" vertical="center"/>
    </xf>
    <xf numFmtId="38" fontId="3" fillId="0" borderId="151" xfId="1" applyFont="1" applyBorder="1" applyAlignment="1" applyProtection="1">
      <alignment horizontal="right" vertical="center"/>
    </xf>
    <xf numFmtId="38" fontId="3" fillId="7" borderId="52" xfId="1" applyFont="1" applyFill="1" applyBorder="1" applyAlignment="1">
      <alignment vertical="center"/>
    </xf>
    <xf numFmtId="38" fontId="3" fillId="7" borderId="53" xfId="1" applyFont="1" applyFill="1" applyBorder="1" applyAlignment="1">
      <alignment vertical="center"/>
    </xf>
    <xf numFmtId="38" fontId="3" fillId="7" borderId="107" xfId="1" applyFont="1" applyFill="1" applyBorder="1" applyAlignment="1">
      <alignment vertical="center"/>
    </xf>
    <xf numFmtId="0" fontId="3" fillId="2" borderId="153" xfId="1" applyNumberFormat="1" applyFont="1" applyFill="1" applyBorder="1" applyAlignment="1" applyProtection="1">
      <alignment horizontal="center" vertical="center" shrinkToFit="1"/>
    </xf>
    <xf numFmtId="0" fontId="3" fillId="2" borderId="154" xfId="1" applyNumberFormat="1" applyFont="1" applyFill="1" applyBorder="1" applyAlignment="1" applyProtection="1">
      <alignment horizontal="center" vertical="center" shrinkToFit="1"/>
    </xf>
    <xf numFmtId="38" fontId="3" fillId="0" borderId="154" xfId="1" applyFont="1" applyFill="1" applyBorder="1" applyAlignment="1" applyProtection="1">
      <alignment vertical="center" shrinkToFit="1"/>
    </xf>
    <xf numFmtId="38" fontId="3" fillId="0" borderId="155" xfId="1" applyFont="1" applyFill="1" applyBorder="1" applyAlignment="1" applyProtection="1">
      <alignment vertical="center" shrinkToFit="1"/>
    </xf>
    <xf numFmtId="38" fontId="3" fillId="0" borderId="153" xfId="1" applyFont="1" applyFill="1" applyBorder="1" applyAlignment="1" applyProtection="1">
      <alignment vertical="center" shrinkToFit="1"/>
    </xf>
    <xf numFmtId="38" fontId="3" fillId="0" borderId="156" xfId="1" applyFont="1" applyFill="1" applyBorder="1" applyAlignment="1" applyProtection="1">
      <alignment vertical="center" shrinkToFit="1"/>
    </xf>
    <xf numFmtId="38" fontId="3" fillId="0" borderId="126" xfId="1" applyFont="1" applyFill="1" applyBorder="1" applyAlignment="1" applyProtection="1">
      <alignment horizontal="right" vertical="center" shrinkToFit="1"/>
    </xf>
    <xf numFmtId="38" fontId="3" fillId="0" borderId="127" xfId="1" applyFont="1" applyFill="1" applyBorder="1" applyAlignment="1" applyProtection="1">
      <alignment horizontal="right" vertical="center" shrinkToFit="1"/>
    </xf>
    <xf numFmtId="38" fontId="3" fillId="0" borderId="128" xfId="1" applyFont="1" applyFill="1" applyBorder="1" applyAlignment="1" applyProtection="1">
      <alignment horizontal="right" vertical="center" shrinkToFit="1"/>
    </xf>
    <xf numFmtId="38" fontId="3" fillId="0" borderId="157" xfId="1" applyFont="1" applyFill="1" applyBorder="1" applyAlignment="1" applyProtection="1">
      <alignment vertical="center" shrinkToFit="1"/>
    </xf>
    <xf numFmtId="38" fontId="3" fillId="10" borderId="126" xfId="1" applyFont="1" applyFill="1" applyBorder="1" applyAlignment="1">
      <alignment horizontal="center" vertical="center"/>
    </xf>
    <xf numFmtId="38" fontId="3" fillId="10" borderId="127" xfId="1" applyFont="1" applyFill="1" applyBorder="1" applyAlignment="1">
      <alignment horizontal="center" vertical="center"/>
    </xf>
    <xf numFmtId="38" fontId="3" fillId="10" borderId="128" xfId="1" applyFont="1" applyFill="1" applyBorder="1" applyAlignment="1">
      <alignment horizontal="center" vertical="center"/>
    </xf>
    <xf numFmtId="38" fontId="3" fillId="10" borderId="131" xfId="1" applyFont="1" applyFill="1" applyBorder="1" applyAlignment="1" applyProtection="1">
      <alignment horizontal="center" vertical="center" shrinkToFit="1"/>
    </xf>
    <xf numFmtId="38" fontId="3" fillId="10" borderId="132" xfId="1" applyFont="1" applyFill="1" applyBorder="1" applyAlignment="1" applyProtection="1">
      <alignment horizontal="center" vertical="center" shrinkToFit="1"/>
    </xf>
    <xf numFmtId="0" fontId="3" fillId="10" borderId="132" xfId="1" applyNumberFormat="1" applyFont="1" applyFill="1" applyBorder="1" applyAlignment="1" applyProtection="1">
      <alignment horizontal="center" vertical="center" shrinkToFit="1"/>
    </xf>
    <xf numFmtId="0" fontId="3" fillId="10" borderId="133" xfId="1" applyNumberFormat="1" applyFont="1" applyFill="1" applyBorder="1" applyAlignment="1" applyProtection="1">
      <alignment horizontal="center" vertical="center" shrinkToFit="1"/>
    </xf>
    <xf numFmtId="0" fontId="3" fillId="10" borderId="131" xfId="1" applyNumberFormat="1" applyFont="1" applyFill="1" applyBorder="1" applyAlignment="1" applyProtection="1">
      <alignment horizontal="center" vertical="center" shrinkToFit="1"/>
    </xf>
    <xf numFmtId="0" fontId="3" fillId="10" borderId="134" xfId="1" applyNumberFormat="1" applyFont="1" applyFill="1" applyBorder="1" applyAlignment="1" applyProtection="1">
      <alignment horizontal="center" vertical="center" shrinkToFit="1"/>
    </xf>
    <xf numFmtId="0" fontId="3" fillId="10" borderId="135" xfId="1" applyNumberFormat="1" applyFont="1" applyFill="1" applyBorder="1" applyAlignment="1" applyProtection="1">
      <alignment horizontal="center" vertical="center" shrinkToFit="1"/>
    </xf>
    <xf numFmtId="0" fontId="3" fillId="10" borderId="136" xfId="1" applyNumberFormat="1" applyFont="1" applyFill="1" applyBorder="1" applyAlignment="1" applyProtection="1">
      <alignment horizontal="center" vertical="center" shrinkToFit="1"/>
    </xf>
    <xf numFmtId="0" fontId="3" fillId="10" borderId="137" xfId="1" applyNumberFormat="1" applyFont="1" applyFill="1" applyBorder="1" applyAlignment="1" applyProtection="1">
      <alignment horizontal="center" vertical="center" shrinkToFit="1"/>
    </xf>
    <xf numFmtId="38" fontId="3" fillId="10" borderId="138" xfId="2" applyFont="1" applyFill="1" applyBorder="1" applyAlignment="1" applyProtection="1">
      <alignment horizontal="center" vertical="center" shrinkToFit="1"/>
    </xf>
    <xf numFmtId="38" fontId="3" fillId="10" borderId="132" xfId="2" applyFont="1" applyFill="1" applyBorder="1" applyAlignment="1" applyProtection="1">
      <alignment horizontal="center" vertical="center" shrinkToFit="1"/>
    </xf>
    <xf numFmtId="38" fontId="3" fillId="10" borderId="134" xfId="2" applyFont="1" applyFill="1" applyBorder="1" applyAlignment="1" applyProtection="1">
      <alignment horizontal="center" vertical="center" shrinkToFit="1"/>
    </xf>
    <xf numFmtId="38" fontId="14" fillId="10" borderId="165" xfId="1" applyFont="1" applyFill="1" applyBorder="1" applyAlignment="1" applyProtection="1">
      <alignment horizontal="right" vertical="center" shrinkToFit="1"/>
    </xf>
    <xf numFmtId="38" fontId="14" fillId="10" borderId="176" xfId="1" applyFont="1" applyFill="1" applyBorder="1" applyAlignment="1" applyProtection="1">
      <alignment horizontal="right" vertical="center" shrinkToFit="1"/>
    </xf>
    <xf numFmtId="38" fontId="14" fillId="10" borderId="116" xfId="1" applyFont="1" applyFill="1" applyBorder="1" applyAlignment="1" applyProtection="1">
      <alignment horizontal="right" vertical="center" shrinkToFit="1"/>
    </xf>
    <xf numFmtId="38" fontId="14" fillId="10" borderId="109" xfId="1" applyFont="1" applyFill="1" applyBorder="1" applyAlignment="1" applyProtection="1">
      <alignment horizontal="right" vertical="center" shrinkToFit="1"/>
    </xf>
    <xf numFmtId="38" fontId="8" fillId="10" borderId="126" xfId="1" applyFont="1" applyFill="1" applyBorder="1" applyAlignment="1">
      <alignment horizontal="center" vertical="center"/>
    </xf>
    <xf numFmtId="38" fontId="8" fillId="10" borderId="127" xfId="1" applyFont="1" applyFill="1" applyBorder="1" applyAlignment="1">
      <alignment horizontal="center" vertical="center"/>
    </xf>
    <xf numFmtId="38" fontId="8" fillId="10" borderId="128" xfId="1" applyFont="1" applyFill="1" applyBorder="1" applyAlignment="1">
      <alignment horizontal="center" vertical="center"/>
    </xf>
    <xf numFmtId="38" fontId="11" fillId="10" borderId="165" xfId="1" applyFont="1" applyFill="1" applyBorder="1" applyAlignment="1">
      <alignment horizontal="right" vertical="center" shrinkToFit="1"/>
    </xf>
    <xf numFmtId="38" fontId="11" fillId="10" borderId="176" xfId="1" applyFont="1" applyFill="1" applyBorder="1" applyAlignment="1">
      <alignment horizontal="right" vertical="center" shrinkToFit="1"/>
    </xf>
    <xf numFmtId="38" fontId="11" fillId="10" borderId="116" xfId="1" applyFont="1" applyFill="1" applyBorder="1" applyAlignment="1">
      <alignment horizontal="right" vertical="center" shrinkToFit="1"/>
    </xf>
    <xf numFmtId="38" fontId="11" fillId="10" borderId="109" xfId="1" applyFont="1" applyFill="1" applyBorder="1" applyAlignment="1">
      <alignment horizontal="right" vertical="center" shrinkToFit="1"/>
    </xf>
    <xf numFmtId="38" fontId="3" fillId="0" borderId="97" xfId="1" applyFont="1" applyBorder="1" applyAlignment="1">
      <alignment horizontal="center" vertical="center"/>
    </xf>
    <xf numFmtId="38" fontId="3" fillId="0" borderId="164" xfId="1" applyFont="1" applyBorder="1" applyAlignment="1">
      <alignment horizontal="center" vertical="center"/>
    </xf>
    <xf numFmtId="38" fontId="3" fillId="0" borderId="103" xfId="1" applyFont="1" applyBorder="1" applyAlignment="1">
      <alignment horizontal="center" vertical="center"/>
    </xf>
    <xf numFmtId="38" fontId="3" fillId="0" borderId="171" xfId="1" applyFont="1" applyBorder="1" applyAlignment="1">
      <alignment horizontal="center" vertical="center"/>
    </xf>
    <xf numFmtId="38" fontId="3" fillId="0" borderId="78" xfId="1" applyFont="1" applyBorder="1" applyAlignment="1">
      <alignment horizontal="center" vertical="center"/>
    </xf>
    <xf numFmtId="38" fontId="3" fillId="0" borderId="118" xfId="1" applyFont="1" applyBorder="1" applyAlignment="1">
      <alignment horizontal="center" vertical="center"/>
    </xf>
    <xf numFmtId="38" fontId="3" fillId="0" borderId="59" xfId="1" applyFont="1" applyBorder="1" applyAlignment="1">
      <alignment horizontal="center" vertical="center"/>
    </xf>
    <xf numFmtId="38" fontId="3" fillId="0" borderId="170" xfId="1" applyFont="1" applyBorder="1" applyAlignment="1">
      <alignment horizontal="center" vertical="center"/>
    </xf>
    <xf numFmtId="38" fontId="3" fillId="9" borderId="103" xfId="2" applyFont="1" applyFill="1" applyBorder="1" applyAlignment="1">
      <alignment horizontal="center" vertical="center" textRotation="255"/>
    </xf>
    <xf numFmtId="38" fontId="3" fillId="9" borderId="37" xfId="2" applyFont="1" applyFill="1" applyBorder="1" applyAlignment="1">
      <alignment horizontal="center" vertical="center" textRotation="255"/>
    </xf>
    <xf numFmtId="38" fontId="3" fillId="9" borderId="11" xfId="2" applyFont="1" applyFill="1" applyBorder="1" applyAlignment="1">
      <alignment horizontal="center" vertical="center" textRotation="255"/>
    </xf>
    <xf numFmtId="0" fontId="3" fillId="2" borderId="108" xfId="1" applyNumberFormat="1" applyFont="1" applyFill="1" applyBorder="1" applyAlignment="1" applyProtection="1">
      <alignment horizontal="center" vertical="center" wrapText="1"/>
    </xf>
    <xf numFmtId="0" fontId="3" fillId="2" borderId="151" xfId="1" applyNumberFormat="1" applyFont="1" applyFill="1" applyBorder="1" applyAlignment="1" applyProtection="1">
      <alignment horizontal="center" vertical="center" wrapText="1"/>
    </xf>
    <xf numFmtId="0" fontId="3" fillId="2" borderId="81" xfId="1" applyNumberFormat="1" applyFont="1" applyFill="1" applyBorder="1" applyAlignment="1" applyProtection="1">
      <alignment horizontal="center" vertical="center" wrapText="1"/>
    </xf>
    <xf numFmtId="0" fontId="3" fillId="2" borderId="130" xfId="1" applyNumberFormat="1" applyFont="1" applyFill="1" applyBorder="1" applyAlignment="1" applyProtection="1">
      <alignment horizontal="center" vertical="center" wrapText="1"/>
    </xf>
    <xf numFmtId="38" fontId="3" fillId="0" borderId="64" xfId="1" applyFont="1" applyBorder="1" applyAlignment="1" applyProtection="1">
      <alignment horizontal="center" vertical="center"/>
      <protection locked="0"/>
    </xf>
    <xf numFmtId="38" fontId="3" fillId="0" borderId="136" xfId="1" applyFont="1" applyBorder="1" applyAlignment="1" applyProtection="1">
      <alignment horizontal="center" vertical="center"/>
      <protection locked="0"/>
    </xf>
    <xf numFmtId="38" fontId="3" fillId="0" borderId="137" xfId="1" applyFont="1" applyBorder="1" applyAlignment="1" applyProtection="1">
      <alignment horizontal="center" vertical="center"/>
      <protection locked="0"/>
    </xf>
    <xf numFmtId="38" fontId="3" fillId="0" borderId="96" xfId="1" applyFont="1" applyBorder="1" applyAlignment="1" applyProtection="1">
      <alignment horizontal="left" vertical="center" indent="1"/>
      <protection locked="0"/>
    </xf>
    <xf numFmtId="38" fontId="3" fillId="0" borderId="142" xfId="1" applyFont="1" applyBorder="1" applyAlignment="1" applyProtection="1">
      <alignment horizontal="left" vertical="center" indent="1"/>
      <protection locked="0"/>
    </xf>
    <xf numFmtId="38" fontId="3" fillId="0" borderId="143" xfId="1" applyFont="1" applyBorder="1" applyAlignment="1" applyProtection="1">
      <alignment horizontal="left" vertical="center" indent="1"/>
      <protection locked="0"/>
    </xf>
    <xf numFmtId="38" fontId="3" fillId="0" borderId="81" xfId="1" applyFont="1" applyBorder="1" applyAlignment="1" applyProtection="1">
      <alignment horizontal="left" vertical="center" indent="1"/>
      <protection locked="0"/>
    </xf>
    <xf numFmtId="38" fontId="3" fillId="0" borderId="129" xfId="1" applyFont="1" applyBorder="1" applyAlignment="1" applyProtection="1">
      <alignment horizontal="left" vertical="center" indent="1"/>
      <protection locked="0"/>
    </xf>
    <xf numFmtId="38" fontId="3" fillId="0" borderId="130" xfId="1" applyFont="1" applyBorder="1" applyAlignment="1" applyProtection="1">
      <alignment horizontal="left" vertical="center" indent="1"/>
      <protection locked="0"/>
    </xf>
    <xf numFmtId="38" fontId="3" fillId="0" borderId="108" xfId="1" applyFont="1" applyBorder="1" applyAlignment="1" applyProtection="1">
      <alignment horizontal="left" vertical="center" indent="1"/>
      <protection locked="0"/>
    </xf>
    <xf numFmtId="38" fontId="3" fillId="0" borderId="150" xfId="1" applyFont="1" applyBorder="1" applyAlignment="1" applyProtection="1">
      <alignment horizontal="left" vertical="center" indent="1"/>
      <protection locked="0"/>
    </xf>
    <xf numFmtId="38" fontId="3" fillId="0" borderId="151" xfId="1" applyFont="1" applyBorder="1" applyAlignment="1" applyProtection="1">
      <alignment horizontal="left" vertical="center" indent="1"/>
      <protection locked="0"/>
    </xf>
    <xf numFmtId="38" fontId="16" fillId="2" borderId="0" xfId="2" applyFont="1" applyFill="1" applyBorder="1" applyAlignment="1">
      <alignment horizontal="center" vertical="center"/>
    </xf>
    <xf numFmtId="38" fontId="16" fillId="2" borderId="1" xfId="2" applyFont="1" applyFill="1" applyBorder="1" applyAlignment="1">
      <alignment horizontal="center" vertical="center"/>
    </xf>
    <xf numFmtId="38" fontId="7" fillId="2" borderId="2" xfId="1" applyFont="1" applyFill="1" applyBorder="1" applyAlignment="1" applyProtection="1">
      <alignment horizontal="center" vertical="center"/>
      <protection locked="0"/>
    </xf>
    <xf numFmtId="38" fontId="7" fillId="2" borderId="6" xfId="1" applyFont="1" applyFill="1" applyBorder="1" applyAlignment="1" applyProtection="1">
      <alignment horizontal="center" vertical="center"/>
      <protection locked="0"/>
    </xf>
    <xf numFmtId="38" fontId="7" fillId="2" borderId="11" xfId="1" applyFont="1" applyFill="1" applyBorder="1" applyAlignment="1" applyProtection="1">
      <alignment horizontal="center" vertical="center"/>
      <protection locked="0"/>
    </xf>
    <xf numFmtId="38" fontId="7" fillId="2" borderId="24" xfId="1" applyFont="1" applyFill="1" applyBorder="1" applyAlignment="1" applyProtection="1">
      <alignment horizontal="center" vertical="center"/>
      <protection locked="0"/>
    </xf>
    <xf numFmtId="38" fontId="7" fillId="3" borderId="7" xfId="1" applyFont="1" applyFill="1" applyBorder="1" applyAlignment="1" applyProtection="1">
      <alignment horizontal="center" vertical="center"/>
      <protection locked="0"/>
    </xf>
    <xf numFmtId="38" fontId="7" fillId="3" borderId="8" xfId="1" applyFont="1" applyFill="1" applyBorder="1" applyAlignment="1" applyProtection="1">
      <alignment horizontal="center" vertical="center"/>
      <protection locked="0"/>
    </xf>
    <xf numFmtId="38" fontId="7" fillId="3" borderId="25" xfId="1" applyFont="1" applyFill="1" applyBorder="1" applyAlignment="1" applyProtection="1">
      <alignment horizontal="center" vertical="center"/>
      <protection locked="0"/>
    </xf>
    <xf numFmtId="38" fontId="7" fillId="3" borderId="26" xfId="1" applyFont="1" applyFill="1" applyBorder="1" applyAlignment="1" applyProtection="1">
      <alignment horizontal="center" vertical="center"/>
      <protection locked="0"/>
    </xf>
    <xf numFmtId="38" fontId="7" fillId="0" borderId="9" xfId="1" applyFont="1" applyBorder="1" applyAlignment="1" applyProtection="1">
      <alignment horizontal="center" vertical="center"/>
      <protection locked="0"/>
    </xf>
    <xf numFmtId="38" fontId="7" fillId="0" borderId="8" xfId="1" applyFont="1" applyBorder="1" applyAlignment="1" applyProtection="1">
      <alignment horizontal="center" vertical="center"/>
      <protection locked="0"/>
    </xf>
    <xf numFmtId="38" fontId="7" fillId="0" borderId="27" xfId="1" applyFont="1" applyBorder="1" applyAlignment="1" applyProtection="1">
      <alignment horizontal="center" vertical="center"/>
      <protection locked="0"/>
    </xf>
    <xf numFmtId="38" fontId="7" fillId="0" borderId="26" xfId="1" applyFont="1" applyBorder="1" applyAlignment="1" applyProtection="1">
      <alignment horizontal="center" vertical="center"/>
      <protection locked="0"/>
    </xf>
    <xf numFmtId="38" fontId="17" fillId="0" borderId="4" xfId="2" applyFont="1" applyFill="1" applyBorder="1" applyAlignment="1" applyProtection="1">
      <alignment horizontal="center" vertical="center" shrinkToFit="1"/>
    </xf>
    <xf numFmtId="38" fontId="17" fillId="0" borderId="1" xfId="2" applyFont="1" applyFill="1" applyBorder="1" applyAlignment="1" applyProtection="1">
      <alignment horizontal="center" vertical="center" shrinkToFit="1"/>
    </xf>
    <xf numFmtId="38" fontId="18" fillId="12" borderId="4" xfId="2" applyFont="1" applyFill="1" applyBorder="1" applyAlignment="1" applyProtection="1">
      <alignment horizontal="center" vertical="center" shrinkToFit="1"/>
      <protection locked="0"/>
    </xf>
    <xf numFmtId="38" fontId="18" fillId="12" borderId="1" xfId="2" applyFont="1" applyFill="1" applyBorder="1" applyAlignment="1" applyProtection="1">
      <alignment horizontal="center" vertical="center" shrinkToFit="1"/>
      <protection locked="0"/>
    </xf>
    <xf numFmtId="38" fontId="17" fillId="6" borderId="4" xfId="2" applyFont="1" applyFill="1" applyBorder="1" applyAlignment="1" applyProtection="1">
      <alignment horizontal="center" vertical="center" shrinkToFit="1"/>
    </xf>
    <xf numFmtId="38" fontId="17" fillId="6" borderId="1" xfId="2" applyFont="1" applyFill="1" applyBorder="1" applyAlignment="1" applyProtection="1">
      <alignment horizontal="center" vertical="center" shrinkToFit="1"/>
    </xf>
    <xf numFmtId="38" fontId="19" fillId="12" borderId="4" xfId="2" applyFont="1" applyFill="1" applyBorder="1" applyAlignment="1" applyProtection="1">
      <alignment horizontal="center" vertical="center" shrinkToFit="1"/>
      <protection locked="0"/>
    </xf>
    <xf numFmtId="38" fontId="19" fillId="12" borderId="1" xfId="2" applyFont="1" applyFill="1" applyBorder="1" applyAlignment="1" applyProtection="1">
      <alignment horizontal="center" vertical="center" shrinkToFit="1"/>
      <protection locked="0"/>
    </xf>
    <xf numFmtId="38" fontId="17" fillId="6" borderId="3" xfId="2" applyFont="1" applyFill="1" applyBorder="1" applyAlignment="1" applyProtection="1">
      <alignment horizontal="center" vertical="center" shrinkToFit="1"/>
    </xf>
    <xf numFmtId="38" fontId="17" fillId="6" borderId="12" xfId="2" applyFont="1" applyFill="1" applyBorder="1" applyAlignment="1" applyProtection="1">
      <alignment horizontal="center" vertical="center" shrinkToFit="1"/>
    </xf>
    <xf numFmtId="38" fontId="7" fillId="0" borderId="63" xfId="1" applyFont="1" applyFill="1" applyBorder="1" applyAlignment="1" applyProtection="1">
      <alignment horizontal="center" vertical="center" shrinkToFit="1"/>
      <protection locked="0"/>
    </xf>
    <xf numFmtId="38" fontId="7" fillId="0" borderId="106" xfId="1" applyFont="1" applyFill="1" applyBorder="1" applyAlignment="1" applyProtection="1">
      <alignment horizontal="center" vertical="center" shrinkToFit="1"/>
      <protection locked="0"/>
    </xf>
    <xf numFmtId="38" fontId="8" fillId="2" borderId="171" xfId="1" applyFont="1" applyFill="1" applyBorder="1" applyAlignment="1">
      <alignment horizontal="center" vertical="center"/>
    </xf>
    <xf numFmtId="38" fontId="3" fillId="2" borderId="2" xfId="1" applyFont="1" applyFill="1" applyBorder="1" applyAlignment="1" applyProtection="1">
      <alignment horizontal="center" vertical="center" wrapText="1"/>
    </xf>
    <xf numFmtId="38" fontId="3" fillId="2" borderId="6" xfId="1" applyFont="1" applyFill="1" applyBorder="1" applyAlignment="1" applyProtection="1">
      <alignment horizontal="center" vertical="center" wrapText="1"/>
    </xf>
    <xf numFmtId="38" fontId="3" fillId="2" borderId="37" xfId="1" applyFont="1" applyFill="1" applyBorder="1" applyAlignment="1" applyProtection="1">
      <alignment horizontal="center" vertical="center" wrapText="1"/>
    </xf>
    <xf numFmtId="38" fontId="3" fillId="2" borderId="33" xfId="1" applyFont="1" applyFill="1" applyBorder="1" applyAlignment="1" applyProtection="1">
      <alignment horizontal="center" vertical="center" wrapText="1"/>
    </xf>
    <xf numFmtId="38" fontId="3" fillId="2" borderId="11" xfId="1" applyFont="1" applyFill="1" applyBorder="1" applyAlignment="1" applyProtection="1">
      <alignment horizontal="center" vertical="center" wrapText="1"/>
    </xf>
    <xf numFmtId="38" fontId="3" fillId="2" borderId="24" xfId="1" applyFont="1" applyFill="1" applyBorder="1" applyAlignment="1" applyProtection="1">
      <alignment horizontal="center" vertical="center" wrapText="1"/>
    </xf>
    <xf numFmtId="38" fontId="41" fillId="0" borderId="4" xfId="1" applyFont="1" applyBorder="1" applyAlignment="1" applyProtection="1">
      <alignment horizontal="center" vertical="center"/>
      <protection locked="0"/>
    </xf>
    <xf numFmtId="38" fontId="41" fillId="0" borderId="3" xfId="1" applyFont="1" applyBorder="1" applyAlignment="1" applyProtection="1">
      <alignment horizontal="center" vertical="center"/>
      <protection locked="0"/>
    </xf>
    <xf numFmtId="38" fontId="41" fillId="0" borderId="0" xfId="1" applyFont="1" applyBorder="1" applyAlignment="1" applyProtection="1">
      <alignment horizontal="center" vertical="center"/>
      <protection locked="0"/>
    </xf>
    <xf numFmtId="38" fontId="41" fillId="0" borderId="88" xfId="1" applyFont="1" applyBorder="1" applyAlignment="1" applyProtection="1">
      <alignment horizontal="center" vertical="center"/>
      <protection locked="0"/>
    </xf>
    <xf numFmtId="38" fontId="41" fillId="0" borderId="1" xfId="1" applyFont="1" applyBorder="1" applyAlignment="1" applyProtection="1">
      <alignment horizontal="center" vertical="center"/>
      <protection locked="0"/>
    </xf>
    <xf numFmtId="38" fontId="41" fillId="0" borderId="12" xfId="1" applyFont="1" applyBorder="1" applyAlignment="1" applyProtection="1">
      <alignment horizontal="center" vertical="center"/>
      <protection locked="0"/>
    </xf>
    <xf numFmtId="177" fontId="3" fillId="3" borderId="89" xfId="1" applyNumberFormat="1" applyFont="1" applyFill="1" applyBorder="1" applyAlignment="1">
      <alignment horizontal="center" vertical="center"/>
    </xf>
    <xf numFmtId="177" fontId="3" fillId="3" borderId="101" xfId="1" applyNumberFormat="1" applyFont="1" applyFill="1" applyBorder="1" applyAlignment="1">
      <alignment horizontal="center" vertical="center"/>
    </xf>
    <xf numFmtId="177" fontId="3" fillId="3" borderId="11" xfId="1" applyNumberFormat="1" applyFont="1" applyFill="1" applyBorder="1" applyAlignment="1">
      <alignment horizontal="center" vertical="center"/>
    </xf>
    <xf numFmtId="177" fontId="3" fillId="3" borderId="24" xfId="1" applyNumberFormat="1" applyFont="1" applyFill="1" applyBorder="1" applyAlignment="1">
      <alignment horizontal="center" vertical="center"/>
    </xf>
    <xf numFmtId="177" fontId="11" fillId="0" borderId="100" xfId="1" applyNumberFormat="1" applyFont="1" applyFill="1" applyBorder="1" applyAlignment="1" applyProtection="1">
      <alignment horizontal="center" vertical="center"/>
      <protection locked="0"/>
    </xf>
    <xf numFmtId="177" fontId="11" fillId="0" borderId="167" xfId="1" applyNumberFormat="1" applyFont="1" applyFill="1" applyBorder="1" applyAlignment="1" applyProtection="1">
      <alignment horizontal="center" vertical="center"/>
      <protection locked="0"/>
    </xf>
    <xf numFmtId="177" fontId="11" fillId="0" borderId="25" xfId="1" applyNumberFormat="1" applyFont="1" applyFill="1" applyBorder="1" applyAlignment="1" applyProtection="1">
      <alignment horizontal="center" vertical="center"/>
      <protection locked="0"/>
    </xf>
    <xf numFmtId="177" fontId="11" fillId="0" borderId="12" xfId="1" applyNumberFormat="1" applyFont="1" applyFill="1" applyBorder="1" applyAlignment="1" applyProtection="1">
      <alignment horizontal="center" vertical="center"/>
      <protection locked="0"/>
    </xf>
    <xf numFmtId="177" fontId="11" fillId="0" borderId="37" xfId="1" applyNumberFormat="1" applyFont="1" applyFill="1" applyBorder="1" applyAlignment="1" applyProtection="1">
      <alignment horizontal="center" vertical="center"/>
      <protection locked="0"/>
    </xf>
    <xf numFmtId="177" fontId="11" fillId="0" borderId="33" xfId="1" applyNumberFormat="1" applyFont="1" applyFill="1" applyBorder="1" applyAlignment="1" applyProtection="1">
      <alignment horizontal="center" vertical="center"/>
      <protection locked="0"/>
    </xf>
    <xf numFmtId="177" fontId="11" fillId="0" borderId="71" xfId="1" applyNumberFormat="1" applyFont="1" applyFill="1" applyBorder="1" applyAlignment="1" applyProtection="1">
      <alignment horizontal="center" vertical="center"/>
      <protection locked="0"/>
    </xf>
    <xf numFmtId="177" fontId="11" fillId="0" borderId="72" xfId="1" applyNumberFormat="1" applyFont="1" applyFill="1" applyBorder="1" applyAlignment="1" applyProtection="1">
      <alignment horizontal="center" vertical="center"/>
      <protection locked="0"/>
    </xf>
    <xf numFmtId="0" fontId="3" fillId="0" borderId="202" xfId="1" applyNumberFormat="1" applyFont="1" applyBorder="1" applyAlignment="1" applyProtection="1">
      <alignment horizontal="center" vertical="center" wrapText="1"/>
      <protection locked="0"/>
    </xf>
    <xf numFmtId="0" fontId="3" fillId="0" borderId="203" xfId="1" applyNumberFormat="1" applyFont="1" applyBorder="1" applyAlignment="1" applyProtection="1">
      <alignment horizontal="center" vertical="center" wrapText="1"/>
      <protection locked="0"/>
    </xf>
    <xf numFmtId="0" fontId="3" fillId="0" borderId="79" xfId="1" applyNumberFormat="1" applyFont="1" applyBorder="1" applyAlignment="1" applyProtection="1">
      <alignment horizontal="center" vertical="center" wrapText="1"/>
      <protection locked="0"/>
    </xf>
    <xf numFmtId="0" fontId="3" fillId="0" borderId="31" xfId="1" applyNumberFormat="1" applyFont="1" applyBorder="1" applyAlignment="1" applyProtection="1">
      <alignment horizontal="center" vertical="center" wrapText="1"/>
      <protection locked="0"/>
    </xf>
    <xf numFmtId="0" fontId="3" fillId="0" borderId="147" xfId="1" applyNumberFormat="1" applyFont="1" applyBorder="1" applyAlignment="1" applyProtection="1">
      <alignment horizontal="center" vertical="center" wrapText="1"/>
      <protection locked="0"/>
    </xf>
    <xf numFmtId="0" fontId="3" fillId="0" borderId="184" xfId="1" applyNumberFormat="1" applyFont="1" applyBorder="1" applyAlignment="1" applyProtection="1">
      <alignment horizontal="center" vertical="center" wrapText="1"/>
      <protection locked="0"/>
    </xf>
    <xf numFmtId="38" fontId="3" fillId="0" borderId="89" xfId="1" applyFont="1" applyBorder="1" applyAlignment="1" applyProtection="1">
      <alignment horizontal="center" vertical="center" wrapText="1"/>
      <protection locked="0"/>
    </xf>
    <xf numFmtId="38" fontId="3" fillId="0" borderId="101" xfId="1" applyFont="1" applyBorder="1" applyAlignment="1" applyProtection="1">
      <alignment horizontal="center" vertical="center" wrapText="1"/>
      <protection locked="0"/>
    </xf>
    <xf numFmtId="38" fontId="3" fillId="0" borderId="37" xfId="1" applyFont="1" applyBorder="1" applyAlignment="1" applyProtection="1">
      <alignment horizontal="center" vertical="center" wrapText="1"/>
      <protection locked="0"/>
    </xf>
    <xf numFmtId="38" fontId="3" fillId="0" borderId="33" xfId="1" applyFont="1" applyBorder="1" applyAlignment="1" applyProtection="1">
      <alignment horizontal="center" vertical="center" wrapText="1"/>
      <protection locked="0"/>
    </xf>
    <xf numFmtId="38" fontId="3" fillId="0" borderId="11" xfId="1" applyFont="1" applyBorder="1" applyAlignment="1" applyProtection="1">
      <alignment horizontal="center" vertical="center" wrapText="1"/>
      <protection locked="0"/>
    </xf>
    <xf numFmtId="38" fontId="3" fillId="0" borderId="24" xfId="1" applyFont="1" applyBorder="1" applyAlignment="1" applyProtection="1">
      <alignment horizontal="center" vertical="center" wrapText="1"/>
      <protection locked="0"/>
    </xf>
    <xf numFmtId="38" fontId="11" fillId="2" borderId="60" xfId="1" applyFont="1" applyFill="1" applyBorder="1" applyAlignment="1" applyProtection="1">
      <alignment horizontal="center" vertical="center"/>
      <protection locked="0"/>
    </xf>
    <xf numFmtId="38" fontId="11" fillId="2" borderId="193" xfId="1" applyFont="1" applyFill="1" applyBorder="1" applyAlignment="1" applyProtection="1">
      <alignment horizontal="center" vertical="center"/>
      <protection locked="0"/>
    </xf>
    <xf numFmtId="38" fontId="3" fillId="0" borderId="175" xfId="1" applyFont="1" applyBorder="1" applyAlignment="1" applyProtection="1">
      <alignment horizontal="center" vertical="center"/>
      <protection locked="0"/>
    </xf>
    <xf numFmtId="38" fontId="3" fillId="0" borderId="169" xfId="1" applyFont="1" applyBorder="1" applyAlignment="1" applyProtection="1">
      <alignment horizontal="center" vertical="center"/>
      <protection locked="0"/>
    </xf>
    <xf numFmtId="177" fontId="3" fillId="0" borderId="89" xfId="1" applyNumberFormat="1" applyFont="1" applyBorder="1" applyAlignment="1" applyProtection="1">
      <alignment horizontal="center" vertical="center"/>
      <protection locked="0"/>
    </xf>
    <xf numFmtId="177" fontId="3" fillId="0" borderId="167" xfId="1" applyNumberFormat="1" applyFont="1" applyBorder="1" applyAlignment="1" applyProtection="1">
      <alignment horizontal="center" vertical="center"/>
      <protection locked="0"/>
    </xf>
    <xf numFmtId="177" fontId="3" fillId="0" borderId="97" xfId="1" applyNumberFormat="1" applyFont="1" applyBorder="1" applyAlignment="1" applyProtection="1">
      <alignment horizontal="center" vertical="center"/>
      <protection locked="0"/>
    </xf>
    <xf numFmtId="177" fontId="3" fillId="0" borderId="196" xfId="1" applyNumberFormat="1" applyFont="1" applyBorder="1" applyAlignment="1" applyProtection="1">
      <alignment horizontal="center" vertical="center"/>
      <protection locked="0"/>
    </xf>
    <xf numFmtId="177" fontId="3" fillId="0" borderId="96" xfId="1" applyNumberFormat="1" applyFont="1" applyBorder="1" applyAlignment="1" applyProtection="1">
      <alignment horizontal="center" vertical="center"/>
      <protection locked="0"/>
    </xf>
    <xf numFmtId="177" fontId="3" fillId="0" borderId="143" xfId="1" applyNumberFormat="1" applyFont="1" applyBorder="1" applyAlignment="1" applyProtection="1">
      <alignment horizontal="center" vertical="center"/>
      <protection locked="0"/>
    </xf>
    <xf numFmtId="177" fontId="3" fillId="0" borderId="37" xfId="1" applyNumberFormat="1" applyFont="1" applyBorder="1" applyAlignment="1" applyProtection="1">
      <alignment horizontal="center" vertical="center"/>
      <protection locked="0"/>
    </xf>
    <xf numFmtId="177" fontId="3" fillId="0" borderId="88" xfId="1" applyNumberFormat="1" applyFont="1" applyBorder="1" applyAlignment="1" applyProtection="1">
      <alignment horizontal="center" vertical="center"/>
      <protection locked="0"/>
    </xf>
    <xf numFmtId="38" fontId="3" fillId="0" borderId="60" xfId="1" applyFont="1" applyBorder="1" applyAlignment="1" applyProtection="1">
      <alignment horizontal="center" vertical="center"/>
      <protection locked="0"/>
    </xf>
    <xf numFmtId="38" fontId="3" fillId="0" borderId="125" xfId="1" applyFont="1" applyBorder="1" applyAlignment="1" applyProtection="1">
      <alignment horizontal="center" vertical="center"/>
      <protection locked="0"/>
    </xf>
    <xf numFmtId="177" fontId="3" fillId="0" borderId="11" xfId="1" applyNumberFormat="1" applyFont="1" applyBorder="1" applyAlignment="1" applyProtection="1">
      <alignment horizontal="center" vertical="center"/>
      <protection locked="0"/>
    </xf>
    <xf numFmtId="177" fontId="3" fillId="0" borderId="12" xfId="1" applyNumberFormat="1" applyFont="1" applyBorder="1" applyAlignment="1" applyProtection="1">
      <alignment horizontal="center" vertical="center"/>
      <protection locked="0"/>
    </xf>
    <xf numFmtId="38" fontId="11" fillId="2" borderId="175" xfId="1" applyFont="1" applyFill="1" applyBorder="1" applyAlignment="1" applyProtection="1">
      <alignment horizontal="center" vertical="center"/>
      <protection locked="0"/>
    </xf>
    <xf numFmtId="38" fontId="11" fillId="2" borderId="204" xfId="1" applyFont="1" applyFill="1" applyBorder="1" applyAlignment="1" applyProtection="1">
      <alignment horizontal="center" vertical="center"/>
      <protection locked="0"/>
    </xf>
    <xf numFmtId="38" fontId="3" fillId="0" borderId="7" xfId="1" applyFont="1" applyFill="1" applyBorder="1" applyAlignment="1" applyProtection="1">
      <alignment horizontal="center" vertical="center"/>
      <protection locked="0"/>
    </xf>
    <xf numFmtId="38" fontId="3" fillId="0" borderId="4" xfId="1" applyFont="1" applyFill="1" applyBorder="1" applyAlignment="1" applyProtection="1">
      <alignment horizontal="center" vertical="center"/>
      <protection locked="0"/>
    </xf>
    <xf numFmtId="38" fontId="3" fillId="0" borderId="3" xfId="1" applyFont="1" applyFill="1" applyBorder="1" applyAlignment="1" applyProtection="1">
      <alignment horizontal="center" vertical="center"/>
      <protection locked="0"/>
    </xf>
    <xf numFmtId="38" fontId="3" fillId="0" borderId="35" xfId="1" applyFont="1" applyFill="1" applyBorder="1" applyAlignment="1" applyProtection="1">
      <alignment horizontal="center" vertical="center"/>
      <protection locked="0"/>
    </xf>
    <xf numFmtId="38" fontId="3" fillId="0" borderId="0" xfId="1" applyFont="1" applyFill="1" applyBorder="1" applyAlignment="1" applyProtection="1">
      <alignment horizontal="center" vertical="center"/>
      <protection locked="0"/>
    </xf>
    <xf numFmtId="38" fontId="3" fillId="0" borderId="88" xfId="1" applyFont="1" applyFill="1" applyBorder="1" applyAlignment="1" applyProtection="1">
      <alignment horizontal="center" vertical="center"/>
      <protection locked="0"/>
    </xf>
    <xf numFmtId="38" fontId="3" fillId="0" borderId="25" xfId="1" applyFont="1" applyFill="1" applyBorder="1" applyAlignment="1" applyProtection="1">
      <alignment horizontal="center" vertical="center"/>
      <protection locked="0"/>
    </xf>
    <xf numFmtId="38" fontId="3" fillId="0" borderId="1" xfId="1" applyFont="1" applyFill="1" applyBorder="1" applyAlignment="1" applyProtection="1">
      <alignment horizontal="center" vertical="center"/>
      <protection locked="0"/>
    </xf>
    <xf numFmtId="38" fontId="3" fillId="0" borderId="12" xfId="1" applyFont="1" applyFill="1" applyBorder="1" applyAlignment="1" applyProtection="1">
      <alignment horizontal="center" vertical="center"/>
      <protection locked="0"/>
    </xf>
    <xf numFmtId="38" fontId="3" fillId="0" borderId="168" xfId="1" applyFont="1" applyBorder="1" applyAlignment="1" applyProtection="1">
      <alignment horizontal="center" vertical="center"/>
      <protection locked="0"/>
    </xf>
    <xf numFmtId="38" fontId="3" fillId="0" borderId="29" xfId="1" applyFont="1" applyBorder="1" applyAlignment="1" applyProtection="1">
      <alignment horizontal="center" vertical="center"/>
      <protection locked="0"/>
    </xf>
    <xf numFmtId="38" fontId="3" fillId="0" borderId="163" xfId="1" applyFont="1" applyBorder="1" applyAlignment="1" applyProtection="1">
      <alignment horizontal="center" vertical="center"/>
      <protection locked="0"/>
    </xf>
    <xf numFmtId="38" fontId="3" fillId="2" borderId="201" xfId="1" applyFont="1" applyFill="1" applyBorder="1" applyAlignment="1" applyProtection="1">
      <alignment horizontal="center" vertical="center" shrinkToFit="1"/>
      <protection locked="0"/>
    </xf>
    <xf numFmtId="38" fontId="3" fillId="2" borderId="80" xfId="1" applyFont="1" applyFill="1" applyBorder="1" applyAlignment="1" applyProtection="1">
      <alignment horizontal="center" vertical="center" shrinkToFit="1"/>
      <protection locked="0"/>
    </xf>
    <xf numFmtId="38" fontId="3" fillId="2" borderId="149" xfId="1" applyFont="1" applyFill="1" applyBorder="1" applyAlignment="1" applyProtection="1">
      <alignment horizontal="center" vertical="center" shrinkToFit="1"/>
      <protection locked="0"/>
    </xf>
    <xf numFmtId="38" fontId="3" fillId="0" borderId="7" xfId="1" applyFont="1" applyFill="1" applyBorder="1" applyAlignment="1" applyProtection="1">
      <alignment horizontal="center" vertical="center" wrapText="1"/>
      <protection locked="0"/>
    </xf>
    <xf numFmtId="38" fontId="3" fillId="0" borderId="4" xfId="1" applyFont="1" applyFill="1" applyBorder="1" applyAlignment="1" applyProtection="1">
      <alignment horizontal="center" vertical="center" wrapText="1"/>
      <protection locked="0"/>
    </xf>
    <xf numFmtId="38" fontId="3" fillId="0" borderId="66" xfId="1" applyFont="1" applyFill="1" applyBorder="1" applyAlignment="1" applyProtection="1">
      <alignment horizontal="center" vertical="center" wrapText="1"/>
      <protection locked="0"/>
    </xf>
    <xf numFmtId="38" fontId="3" fillId="0" borderId="67" xfId="1" applyFont="1" applyFill="1" applyBorder="1" applyAlignment="1" applyProtection="1">
      <alignment horizontal="center" vertical="center" wrapText="1"/>
      <protection locked="0"/>
    </xf>
    <xf numFmtId="38" fontId="3" fillId="0" borderId="68" xfId="1" applyFont="1" applyFill="1" applyBorder="1" applyAlignment="1" applyProtection="1">
      <alignment horizontal="center" vertical="center" wrapText="1"/>
      <protection locked="0"/>
    </xf>
    <xf numFmtId="38" fontId="3" fillId="0" borderId="35" xfId="1" applyFont="1" applyFill="1" applyBorder="1" applyAlignment="1" applyProtection="1">
      <alignment horizontal="center" vertical="center" wrapText="1"/>
      <protection locked="0"/>
    </xf>
    <xf numFmtId="38" fontId="3" fillId="0" borderId="0" xfId="1" applyFont="1" applyFill="1" applyBorder="1" applyAlignment="1" applyProtection="1">
      <alignment horizontal="center" vertical="center" wrapText="1"/>
      <protection locked="0"/>
    </xf>
    <xf numFmtId="38" fontId="3" fillId="0" borderId="88" xfId="1" applyFont="1" applyFill="1" applyBorder="1" applyAlignment="1" applyProtection="1">
      <alignment horizontal="center" vertical="center" wrapText="1"/>
      <protection locked="0"/>
    </xf>
    <xf numFmtId="38" fontId="3" fillId="0" borderId="25" xfId="1" applyFont="1" applyFill="1" applyBorder="1" applyAlignment="1" applyProtection="1">
      <alignment horizontal="center" vertical="center" wrapText="1"/>
      <protection locked="0"/>
    </xf>
    <xf numFmtId="38" fontId="3" fillId="0" borderId="1" xfId="1" applyFont="1" applyFill="1" applyBorder="1" applyAlignment="1" applyProtection="1">
      <alignment horizontal="center" vertical="center" wrapText="1"/>
      <protection locked="0"/>
    </xf>
    <xf numFmtId="38" fontId="3" fillId="0" borderId="12" xfId="1" applyFont="1" applyFill="1" applyBorder="1" applyAlignment="1" applyProtection="1">
      <alignment horizontal="center" vertical="center" wrapText="1"/>
      <protection locked="0"/>
    </xf>
    <xf numFmtId="0" fontId="12" fillId="0" borderId="0" xfId="4" applyFont="1" applyAlignment="1">
      <alignment horizontal="center" vertical="top" textRotation="255"/>
    </xf>
    <xf numFmtId="58" fontId="12" fillId="0" borderId="0" xfId="4" applyNumberFormat="1" applyFont="1" applyAlignment="1">
      <alignment horizontal="right" vertical="center"/>
    </xf>
    <xf numFmtId="0" fontId="12" fillId="0" borderId="0" xfId="4" applyFont="1" applyAlignment="1">
      <alignment horizontal="left" vertical="center" indent="1"/>
    </xf>
    <xf numFmtId="0" fontId="12" fillId="0" borderId="0" xfId="4" applyFont="1" applyAlignment="1">
      <alignment horizontal="center" vertical="center"/>
    </xf>
    <xf numFmtId="0" fontId="12" fillId="0" borderId="39" xfId="4" applyFont="1" applyBorder="1" applyAlignment="1">
      <alignment horizontal="left" vertical="center" indent="1"/>
    </xf>
    <xf numFmtId="0" fontId="12" fillId="0" borderId="39" xfId="4" applyFont="1" applyBorder="1" applyAlignment="1">
      <alignment horizontal="right" vertical="center" shrinkToFit="1"/>
    </xf>
    <xf numFmtId="0" fontId="12" fillId="0" borderId="39" xfId="4" applyFont="1" applyBorder="1" applyAlignment="1">
      <alignment horizontal="center" vertical="center"/>
    </xf>
    <xf numFmtId="0" fontId="12" fillId="0" borderId="0" xfId="4" applyFont="1" applyAlignment="1">
      <alignment horizontal="center" vertical="center" textRotation="255"/>
    </xf>
    <xf numFmtId="0" fontId="12" fillId="0" borderId="86" xfId="4" applyFont="1" applyBorder="1" applyAlignment="1">
      <alignment horizontal="center" vertical="center" wrapText="1"/>
    </xf>
    <xf numFmtId="0" fontId="12" fillId="0" borderId="86" xfId="4" applyFont="1" applyBorder="1" applyAlignment="1">
      <alignment horizontal="center" vertical="center"/>
    </xf>
    <xf numFmtId="0" fontId="12" fillId="3" borderId="20" xfId="4" applyFont="1" applyFill="1" applyBorder="1" applyAlignment="1">
      <alignment horizontal="right" vertical="center" wrapText="1"/>
    </xf>
    <xf numFmtId="0" fontId="12" fillId="3" borderId="21" xfId="4" applyFont="1" applyFill="1" applyBorder="1" applyAlignment="1">
      <alignment horizontal="right" vertical="center" wrapText="1"/>
    </xf>
    <xf numFmtId="0" fontId="12" fillId="6" borderId="205" xfId="4" applyFont="1" applyFill="1" applyBorder="1" applyAlignment="1">
      <alignment horizontal="center" vertical="center"/>
    </xf>
    <xf numFmtId="0" fontId="12" fillId="6" borderId="206" xfId="4" applyFont="1" applyFill="1" applyBorder="1" applyAlignment="1">
      <alignment horizontal="center" vertical="center"/>
    </xf>
    <xf numFmtId="0" fontId="12" fillId="0" borderId="87" xfId="4" applyFont="1" applyBorder="1" applyAlignment="1">
      <alignment horizontal="center" vertical="center"/>
    </xf>
    <xf numFmtId="0" fontId="12" fillId="0" borderId="177" xfId="4" applyFont="1" applyBorder="1" applyAlignment="1">
      <alignment horizontal="center" vertical="center"/>
    </xf>
    <xf numFmtId="0" fontId="12" fillId="0" borderId="22" xfId="4" applyFont="1" applyBorder="1" applyAlignment="1">
      <alignment horizontal="center" vertical="center" shrinkToFit="1"/>
    </xf>
    <xf numFmtId="0" fontId="12" fillId="0" borderId="34" xfId="4" applyFont="1" applyBorder="1" applyAlignment="1">
      <alignment horizontal="center" vertical="center" shrinkToFit="1"/>
    </xf>
    <xf numFmtId="0" fontId="12" fillId="0" borderId="83" xfId="4" applyFont="1" applyBorder="1" applyAlignment="1">
      <alignment horizontal="center" vertical="center" shrinkToFit="1"/>
    </xf>
    <xf numFmtId="0" fontId="12" fillId="0" borderId="99" xfId="4" applyFont="1" applyBorder="1" applyAlignment="1">
      <alignment horizontal="center" vertical="center" shrinkToFit="1"/>
    </xf>
    <xf numFmtId="0" fontId="12" fillId="10" borderId="99" xfId="4" applyFont="1" applyFill="1" applyBorder="1" applyAlignment="1">
      <alignment horizontal="center" vertical="center" shrinkToFit="1"/>
    </xf>
    <xf numFmtId="0" fontId="12" fillId="10" borderId="34" xfId="4" applyFont="1" applyFill="1" applyBorder="1" applyAlignment="1">
      <alignment horizontal="center" vertical="center" shrinkToFit="1"/>
    </xf>
    <xf numFmtId="0" fontId="12" fillId="10" borderId="83" xfId="4" applyFont="1" applyFill="1" applyBorder="1" applyAlignment="1">
      <alignment horizontal="center" vertical="center" shrinkToFit="1"/>
    </xf>
    <xf numFmtId="0" fontId="12" fillId="0" borderId="58" xfId="4" applyFont="1" applyBorder="1" applyAlignment="1">
      <alignment horizontal="center" vertical="center" shrinkToFit="1"/>
    </xf>
    <xf numFmtId="38" fontId="3" fillId="0" borderId="0" xfId="8" applyFont="1" applyBorder="1" applyAlignment="1">
      <alignment horizontal="center" vertical="center"/>
    </xf>
    <xf numFmtId="38" fontId="20" fillId="0" borderId="2" xfId="8" applyFont="1" applyBorder="1" applyAlignment="1">
      <alignment horizontal="center"/>
    </xf>
    <xf numFmtId="38" fontId="20" fillId="0" borderId="4" xfId="8" applyFont="1" applyBorder="1" applyAlignment="1">
      <alignment horizontal="center"/>
    </xf>
    <xf numFmtId="38" fontId="20" fillId="0" borderId="3" xfId="8" applyFont="1" applyBorder="1" applyAlignment="1">
      <alignment horizontal="center"/>
    </xf>
    <xf numFmtId="38" fontId="20" fillId="0" borderId="135" xfId="8" applyFont="1" applyBorder="1" applyAlignment="1">
      <alignment horizontal="center"/>
    </xf>
    <xf numFmtId="38" fontId="20" fillId="0" borderId="136" xfId="8" applyFont="1" applyBorder="1" applyAlignment="1">
      <alignment horizontal="center"/>
    </xf>
    <xf numFmtId="38" fontId="20" fillId="0" borderId="137" xfId="8" applyFont="1" applyBorder="1" applyAlignment="1">
      <alignment horizontal="center"/>
    </xf>
    <xf numFmtId="38" fontId="3" fillId="0" borderId="186" xfId="8" applyFont="1" applyBorder="1" applyAlignment="1">
      <alignment horizontal="center" vertical="center"/>
    </xf>
    <xf numFmtId="38" fontId="3" fillId="0" borderId="179" xfId="8" applyFont="1" applyBorder="1" applyAlignment="1">
      <alignment horizontal="center" vertical="center"/>
    </xf>
    <xf numFmtId="0" fontId="24" fillId="0" borderId="17" xfId="0" applyFont="1" applyBorder="1" applyAlignment="1">
      <alignment horizontal="center" vertical="center" wrapText="1"/>
    </xf>
    <xf numFmtId="0" fontId="24" fillId="0" borderId="32" xfId="0" applyFont="1" applyBorder="1" applyAlignment="1">
      <alignment horizontal="center" vertical="center" wrapText="1"/>
    </xf>
    <xf numFmtId="0" fontId="24" fillId="0" borderId="19" xfId="0" applyFont="1" applyBorder="1" applyAlignment="1">
      <alignment horizontal="center" vertical="center" wrapText="1"/>
    </xf>
    <xf numFmtId="0" fontId="24" fillId="0" borderId="36" xfId="0" applyFont="1" applyBorder="1" applyAlignment="1">
      <alignment horizontal="center" vertical="center" wrapText="1"/>
    </xf>
    <xf numFmtId="0" fontId="32" fillId="0" borderId="16" xfId="0" applyFont="1" applyBorder="1" applyAlignment="1">
      <alignment horizontal="center" vertical="center"/>
    </xf>
    <xf numFmtId="0" fontId="32" fillId="0" borderId="5" xfId="0" applyFont="1" applyBorder="1" applyAlignment="1">
      <alignment horizontal="center" vertical="center"/>
    </xf>
    <xf numFmtId="0" fontId="32" fillId="0" borderId="23" xfId="0" applyFont="1" applyBorder="1" applyAlignment="1">
      <alignment horizontal="center" vertical="center"/>
    </xf>
    <xf numFmtId="38" fontId="34" fillId="0" borderId="0" xfId="1" applyFont="1" applyAlignment="1">
      <alignment vertical="center"/>
    </xf>
    <xf numFmtId="38" fontId="34" fillId="6" borderId="1" xfId="2" applyFont="1" applyFill="1" applyBorder="1" applyAlignment="1">
      <alignment vertical="center"/>
    </xf>
  </cellXfs>
  <cellStyles count="9">
    <cellStyle name="パーセント 2" xfId="3" xr:uid="{94BEEF7A-6FBF-4A66-9E80-754A2DA1DEDB}"/>
    <cellStyle name="桁区切り" xfId="1" builtinId="6"/>
    <cellStyle name="桁区切り 2" xfId="2" xr:uid="{63C5CD7A-E288-4096-91FA-864853B8641C}"/>
    <cellStyle name="桁区切り 2 2" xfId="6" xr:uid="{84B35B0F-6B5F-4F79-BB12-B651C3498803}"/>
    <cellStyle name="桁区切り 2 2 2" xfId="8" xr:uid="{088FD914-0BA5-48A8-8BC1-1EF296D9D7C3}"/>
    <cellStyle name="桁区切り 3" xfId="5" xr:uid="{DE3FB821-25A5-4F21-B3A7-3931AEF1B96A}"/>
    <cellStyle name="標準" xfId="0" builtinId="0"/>
    <cellStyle name="標準 2" xfId="7" xr:uid="{94F78B96-357C-4EBE-85C8-83EBF3C803B8}"/>
    <cellStyle name="標準 2 4" xfId="4" xr:uid="{E6703899-12A7-4F93-A919-F9D6BBF0A458}"/>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16361F-9731-46AE-BE65-E979E609CBEB}">
  <dimension ref="A1:ES133"/>
  <sheetViews>
    <sheetView view="pageBreakPreview" zoomScale="90" zoomScaleNormal="90" zoomScaleSheetLayoutView="90" zoomScalePageLayoutView="80" workbookViewId="0">
      <selection activeCell="C5" sqref="C5:D6"/>
    </sheetView>
  </sheetViews>
  <sheetFormatPr defaultColWidth="5" defaultRowHeight="16.5" customHeight="1" outlineLevelCol="1"/>
  <cols>
    <col min="1" max="1" width="1.375" style="3" customWidth="1"/>
    <col min="2" max="17" width="4.75" style="3" customWidth="1"/>
    <col min="18" max="18" width="4.75" style="12" customWidth="1"/>
    <col min="19" max="21" width="4.75" style="13" customWidth="1"/>
    <col min="22" max="24" width="4.75" style="3" customWidth="1"/>
    <col min="25" max="26" width="4.75" style="13" customWidth="1"/>
    <col min="27" max="29" width="4.75" style="3" customWidth="1"/>
    <col min="30" max="30" width="4.75" style="13" customWidth="1"/>
    <col min="31" max="33" width="4.75" style="3" customWidth="1"/>
    <col min="34" max="34" width="4.75" style="13" customWidth="1"/>
    <col min="35" max="37" width="4.75" style="3" customWidth="1"/>
    <col min="38" max="38" width="4.75" style="13" customWidth="1"/>
    <col min="39" max="41" width="4.75" style="3" customWidth="1"/>
    <col min="42" max="42" width="4.75" style="13" customWidth="1"/>
    <col min="43" max="51" width="4.75" style="3" customWidth="1"/>
    <col min="52" max="52" width="4.875" style="3" customWidth="1"/>
    <col min="53" max="53" width="4.875" style="7" customWidth="1"/>
    <col min="54" max="54" width="7.75" style="7" customWidth="1"/>
    <col min="55" max="55" width="7.75" style="7" bestFit="1" customWidth="1"/>
    <col min="56" max="56" width="8.875" style="7" bestFit="1" customWidth="1"/>
    <col min="57" max="57" width="8.375" style="7" bestFit="1" customWidth="1"/>
    <col min="58" max="58" width="8.375" style="7" customWidth="1"/>
    <col min="59" max="59" width="3.625" style="7" hidden="1" customWidth="1" outlineLevel="1"/>
    <col min="60" max="60" width="6.25" style="7" hidden="1" customWidth="1" outlineLevel="1"/>
    <col min="61" max="62" width="7.75" style="7" hidden="1" customWidth="1" outlineLevel="1"/>
    <col min="63" max="63" width="8.875" style="7" hidden="1" customWidth="1" outlineLevel="1"/>
    <col min="64" max="65" width="8.375" style="7" hidden="1" customWidth="1" outlineLevel="1"/>
    <col min="66" max="66" width="4" style="7" hidden="1" customWidth="1" outlineLevel="1"/>
    <col min="67" max="67" width="6.25" style="7" hidden="1" customWidth="1" outlineLevel="1"/>
    <col min="68" max="72" width="7.875" style="7" hidden="1" customWidth="1" outlineLevel="1"/>
    <col min="73" max="79" width="0" style="7" hidden="1" customWidth="1" outlineLevel="1"/>
    <col min="80" max="82" width="10" style="7" hidden="1" customWidth="1" outlineLevel="1"/>
    <col min="83" max="85" width="10" style="15" hidden="1" customWidth="1" outlineLevel="1"/>
    <col min="86" max="95" width="10" style="16" hidden="1" customWidth="1" outlineLevel="1"/>
    <col min="96" max="96" width="11.75" style="16" hidden="1" customWidth="1" outlineLevel="1"/>
    <col min="97" max="97" width="10" style="16" hidden="1" customWidth="1" outlineLevel="1"/>
    <col min="98" max="99" width="10" style="5" hidden="1" customWidth="1" outlineLevel="1"/>
    <col min="100" max="101" width="11" style="5" hidden="1" customWidth="1" outlineLevel="1"/>
    <col min="102" max="104" width="11" style="6" hidden="1" customWidth="1" outlineLevel="1"/>
    <col min="105" max="105" width="11" style="16" hidden="1" customWidth="1" outlineLevel="1"/>
    <col min="106" max="106" width="11" style="6" hidden="1" customWidth="1" outlineLevel="1"/>
    <col min="107" max="107" width="10" style="16" hidden="1" customWidth="1" outlineLevel="1"/>
    <col min="108" max="108" width="11" style="16" hidden="1" customWidth="1" outlineLevel="1"/>
    <col min="109" max="113" width="10" style="7" hidden="1" customWidth="1" outlineLevel="1"/>
    <col min="114" max="114" width="32.75" style="7" hidden="1" customWidth="1" outlineLevel="1"/>
    <col min="115" max="115" width="9.625" style="7" hidden="1" customWidth="1" outlineLevel="1"/>
    <col min="116" max="116" width="7.75" style="8" hidden="1" customWidth="1" outlineLevel="1"/>
    <col min="117" max="117" width="11.5" style="9" hidden="1" customWidth="1" outlineLevel="1"/>
    <col min="118" max="118" width="9.25" style="8" hidden="1" customWidth="1" outlineLevel="1"/>
    <col min="119" max="119" width="15.75" style="8" hidden="1" customWidth="1" outlineLevel="1"/>
    <col min="120" max="120" width="15.5" style="8" hidden="1" customWidth="1" outlineLevel="1"/>
    <col min="121" max="121" width="12" style="10" hidden="1" customWidth="1" outlineLevel="1"/>
    <col min="122" max="122" width="9.25" style="8" hidden="1" customWidth="1" outlineLevel="1"/>
    <col min="123" max="123" width="14.375" style="8" hidden="1" customWidth="1" outlineLevel="1"/>
    <col min="124" max="124" width="10.875" style="8" hidden="1" customWidth="1" outlineLevel="1"/>
    <col min="125" max="125" width="13.75" style="3" hidden="1" customWidth="1" outlineLevel="1"/>
    <col min="126" max="126" width="11.5" style="3" hidden="1" customWidth="1" outlineLevel="1"/>
    <col min="127" max="127" width="11.5" style="1" hidden="1" customWidth="1" outlineLevel="1"/>
    <col min="128" max="129" width="5" style="3" hidden="1" customWidth="1" outlineLevel="1"/>
    <col min="130" max="130" width="6.375" style="7" hidden="1" customWidth="1" outlineLevel="1"/>
    <col min="131" max="131" width="15.375" style="8" hidden="1" customWidth="1" outlineLevel="1"/>
    <col min="132" max="132" width="14.375" style="7" hidden="1" customWidth="1" outlineLevel="1"/>
    <col min="133" max="133" width="8.375" style="3" customWidth="1" collapsed="1"/>
    <col min="134" max="134" width="8.625" style="3" bestFit="1" customWidth="1"/>
    <col min="135" max="16384" width="5" style="3"/>
  </cols>
  <sheetData>
    <row r="1" spans="1:149" s="1" customFormat="1" ht="16.5" customHeight="1" thickBot="1">
      <c r="D1" s="141"/>
      <c r="E1" s="141"/>
      <c r="F1" s="141"/>
      <c r="G1" s="141"/>
      <c r="H1" s="141"/>
      <c r="I1" s="141"/>
      <c r="J1" s="141"/>
      <c r="K1" s="141"/>
      <c r="L1" s="141"/>
      <c r="M1" s="141"/>
      <c r="N1" s="141"/>
      <c r="O1" s="141"/>
      <c r="P1" s="141"/>
      <c r="Q1" s="141"/>
      <c r="R1" s="141"/>
      <c r="S1" s="141"/>
      <c r="T1" s="141"/>
      <c r="U1" s="141"/>
      <c r="V1" s="3"/>
      <c r="W1" s="3"/>
      <c r="AZ1" s="2"/>
      <c r="CB1" s="3"/>
      <c r="CC1" s="3"/>
      <c r="CD1" s="3"/>
      <c r="CE1" s="4"/>
      <c r="CF1" s="4"/>
      <c r="CG1" s="4"/>
      <c r="CH1" s="5"/>
      <c r="CI1" s="5"/>
      <c r="CJ1" s="5"/>
      <c r="CK1" s="5"/>
      <c r="CL1" s="5"/>
      <c r="CM1" s="5"/>
      <c r="CN1" s="5"/>
      <c r="CO1" s="5"/>
      <c r="CP1" s="5"/>
      <c r="CQ1" s="5"/>
      <c r="CR1" s="5"/>
      <c r="CS1" s="5"/>
      <c r="CT1" s="5"/>
      <c r="CU1" s="5"/>
      <c r="CV1" s="5"/>
      <c r="CW1" s="5"/>
      <c r="CX1" s="6"/>
      <c r="CY1" s="6"/>
      <c r="CZ1" s="6"/>
      <c r="DA1" s="5"/>
      <c r="DB1" s="6"/>
      <c r="DC1" s="5"/>
      <c r="DD1" s="5"/>
      <c r="DE1" s="7"/>
      <c r="DF1" s="7"/>
      <c r="DG1" s="7"/>
      <c r="DH1" s="7"/>
      <c r="DI1" s="7"/>
      <c r="DJ1" s="7"/>
      <c r="DK1" s="7"/>
      <c r="DL1" s="8"/>
      <c r="DM1" s="9"/>
      <c r="DN1" s="8"/>
      <c r="DO1" s="8"/>
      <c r="DP1" s="8"/>
      <c r="DQ1" s="10"/>
      <c r="DR1" s="8"/>
      <c r="DS1" s="8"/>
      <c r="DT1" s="8"/>
      <c r="DU1" s="3"/>
      <c r="DV1" s="3"/>
      <c r="DW1" s="11"/>
      <c r="DX1" s="3"/>
      <c r="DY1" s="3"/>
      <c r="DZ1" s="3"/>
      <c r="EB1" s="3"/>
      <c r="EC1" s="3"/>
      <c r="ED1" s="3"/>
      <c r="EF1" s="3"/>
      <c r="EG1" s="3"/>
      <c r="EO1" s="3"/>
      <c r="EP1" s="3"/>
      <c r="ER1" s="3"/>
      <c r="ES1" s="3"/>
    </row>
    <row r="2" spans="1:149" ht="16.5" customHeight="1">
      <c r="B2" s="471" t="s">
        <v>378</v>
      </c>
      <c r="C2" s="471"/>
      <c r="D2" s="471"/>
      <c r="E2" s="471"/>
      <c r="F2" s="471"/>
      <c r="G2" s="471"/>
      <c r="H2" s="471"/>
      <c r="I2" s="471"/>
      <c r="J2" s="471"/>
      <c r="K2" s="471"/>
      <c r="L2" s="471"/>
      <c r="M2" s="471"/>
      <c r="N2" s="471"/>
      <c r="O2" s="471"/>
      <c r="P2" s="471"/>
      <c r="Q2" s="471"/>
      <c r="R2" s="471"/>
      <c r="S2" s="471"/>
      <c r="T2" s="471"/>
      <c r="U2" s="471"/>
      <c r="V2" s="758" t="s">
        <v>204</v>
      </c>
      <c r="W2" s="758"/>
      <c r="X2" s="758"/>
      <c r="Y2" s="758"/>
      <c r="Z2" s="758"/>
      <c r="AA2" s="758"/>
      <c r="AB2" s="758"/>
      <c r="AC2" s="758"/>
      <c r="AD2" s="758"/>
      <c r="AE2" s="758"/>
      <c r="AR2" s="14" t="s">
        <v>0</v>
      </c>
      <c r="AS2" s="425"/>
      <c r="AT2" s="426"/>
      <c r="AV2" s="14" t="s">
        <v>1</v>
      </c>
      <c r="AW2" s="425"/>
      <c r="AX2" s="426"/>
      <c r="AZ2" s="2"/>
      <c r="CB2" s="3"/>
      <c r="CC2" s="3"/>
      <c r="CD2" s="3"/>
      <c r="CE2" s="4"/>
      <c r="CF2" s="4"/>
      <c r="CG2" s="4"/>
      <c r="CH2" s="5"/>
      <c r="CI2" s="5"/>
      <c r="CJ2" s="5"/>
      <c r="CK2" s="5"/>
      <c r="CL2" s="5"/>
      <c r="CM2" s="5"/>
      <c r="CN2" s="5"/>
      <c r="CO2" s="5"/>
      <c r="CP2" s="5"/>
      <c r="CQ2" s="5"/>
      <c r="CR2" s="5"/>
      <c r="CS2" s="5"/>
      <c r="DA2" s="5"/>
      <c r="DC2" s="5"/>
      <c r="DD2" s="5"/>
      <c r="DW2" s="11"/>
      <c r="DZ2" s="3"/>
      <c r="EA2" s="1"/>
      <c r="EB2" s="3"/>
      <c r="EQ2" s="1"/>
    </row>
    <row r="3" spans="1:149" ht="16.5" customHeight="1" thickBot="1">
      <c r="B3" s="471"/>
      <c r="C3" s="471"/>
      <c r="D3" s="471"/>
      <c r="E3" s="471"/>
      <c r="F3" s="471"/>
      <c r="G3" s="471"/>
      <c r="H3" s="471"/>
      <c r="I3" s="471"/>
      <c r="J3" s="471"/>
      <c r="K3" s="471"/>
      <c r="L3" s="471"/>
      <c r="M3" s="471"/>
      <c r="N3" s="471"/>
      <c r="O3" s="471"/>
      <c r="P3" s="471"/>
      <c r="Q3" s="471"/>
      <c r="R3" s="471"/>
      <c r="S3" s="471"/>
      <c r="T3" s="471"/>
      <c r="U3" s="471"/>
      <c r="V3" s="758"/>
      <c r="W3" s="758"/>
      <c r="X3" s="758"/>
      <c r="Y3" s="758"/>
      <c r="Z3" s="758"/>
      <c r="AA3" s="758"/>
      <c r="AB3" s="758"/>
      <c r="AC3" s="758"/>
      <c r="AD3" s="758"/>
      <c r="AE3" s="758"/>
      <c r="AS3" s="427"/>
      <c r="AT3" s="428"/>
      <c r="AV3" s="14"/>
      <c r="AW3" s="427"/>
      <c r="AX3" s="428"/>
      <c r="AY3" s="4"/>
      <c r="AZ3" s="2"/>
      <c r="CB3" s="3"/>
      <c r="CC3" s="3"/>
      <c r="CD3" s="3"/>
      <c r="CE3" s="4"/>
      <c r="CF3" s="4"/>
      <c r="CG3" s="4"/>
      <c r="CH3" s="5"/>
      <c r="CI3" s="5"/>
      <c r="CJ3" s="5"/>
      <c r="CK3" s="5"/>
      <c r="CL3" s="5"/>
      <c r="CM3" s="5"/>
      <c r="CN3" s="5"/>
      <c r="CO3" s="5"/>
      <c r="CP3" s="5"/>
      <c r="CQ3" s="5"/>
      <c r="CR3" s="5"/>
      <c r="CS3" s="5"/>
      <c r="DA3" s="5"/>
      <c r="DC3" s="5"/>
      <c r="DD3" s="5"/>
      <c r="DW3" s="11"/>
      <c r="DZ3" s="3"/>
      <c r="EA3" s="1"/>
      <c r="EB3" s="3"/>
      <c r="EQ3" s="1"/>
    </row>
    <row r="4" spans="1:149" ht="16.5" customHeight="1" thickBot="1">
      <c r="A4" s="2"/>
      <c r="B4" s="2"/>
      <c r="V4" s="759"/>
      <c r="W4" s="759"/>
      <c r="X4" s="759"/>
      <c r="Y4" s="759"/>
      <c r="Z4" s="759"/>
      <c r="AA4" s="759"/>
      <c r="AB4" s="759"/>
      <c r="AC4" s="759"/>
      <c r="AD4" s="759"/>
      <c r="AE4" s="759"/>
      <c r="AG4" s="906" t="s">
        <v>495</v>
      </c>
      <c r="AH4" s="905"/>
      <c r="AI4" s="905"/>
      <c r="CB4" s="3"/>
      <c r="CC4" s="3"/>
      <c r="CD4" s="3"/>
      <c r="CN4" s="531" t="s">
        <v>4</v>
      </c>
      <c r="CO4" s="532"/>
      <c r="CP4" s="537" t="s">
        <v>5</v>
      </c>
      <c r="CQ4" s="538"/>
      <c r="CR4" s="541" t="s">
        <v>6</v>
      </c>
      <c r="CT4" s="17"/>
      <c r="CU4" s="18"/>
      <c r="CV4" s="19" t="s">
        <v>7</v>
      </c>
      <c r="CW4" s="20"/>
      <c r="CX4" s="21"/>
      <c r="CY4" s="22"/>
      <c r="CZ4" s="23"/>
      <c r="DA4" s="23" t="s">
        <v>8</v>
      </c>
      <c r="DC4" s="549" t="s">
        <v>9</v>
      </c>
      <c r="DD4" s="550"/>
      <c r="DE4" s="553" t="s">
        <v>10</v>
      </c>
      <c r="DF4" s="528" t="s">
        <v>11</v>
      </c>
      <c r="DG4" s="528" t="s">
        <v>11</v>
      </c>
      <c r="DH4" s="15"/>
      <c r="DZ4" s="3"/>
      <c r="EA4" s="1"/>
      <c r="EB4" s="3"/>
      <c r="EQ4" s="1"/>
    </row>
    <row r="5" spans="1:149" ht="16.5" customHeight="1">
      <c r="A5" s="2"/>
      <c r="B5" s="2"/>
      <c r="C5" s="760" t="s">
        <v>2</v>
      </c>
      <c r="D5" s="761"/>
      <c r="E5" s="764"/>
      <c r="F5" s="765"/>
      <c r="G5" s="768"/>
      <c r="H5" s="769"/>
      <c r="I5" s="142"/>
      <c r="X5" s="12"/>
      <c r="CB5" s="3"/>
      <c r="CC5" s="24"/>
      <c r="CD5" s="3"/>
      <c r="CN5" s="533"/>
      <c r="CO5" s="534"/>
      <c r="CP5" s="539"/>
      <c r="CQ5" s="540"/>
      <c r="CR5" s="542"/>
      <c r="CT5" s="26" t="s">
        <v>8</v>
      </c>
      <c r="CU5" s="27"/>
      <c r="CV5" s="28"/>
      <c r="CW5" s="29"/>
      <c r="CX5" s="30" t="s">
        <v>13</v>
      </c>
      <c r="CY5" s="31" t="s">
        <v>14</v>
      </c>
      <c r="CZ5" s="32"/>
      <c r="DA5" s="32"/>
      <c r="DC5" s="551"/>
      <c r="DD5" s="552"/>
      <c r="DE5" s="529"/>
      <c r="DF5" s="529"/>
      <c r="DG5" s="529"/>
      <c r="DH5" s="15"/>
      <c r="DZ5" s="3"/>
      <c r="EA5" s="1"/>
      <c r="EB5" s="3"/>
      <c r="EQ5" s="1"/>
    </row>
    <row r="6" spans="1:149" ht="16.5" customHeight="1" thickBot="1">
      <c r="A6" s="2"/>
      <c r="B6" s="2"/>
      <c r="C6" s="762"/>
      <c r="D6" s="763"/>
      <c r="E6" s="766"/>
      <c r="F6" s="767"/>
      <c r="G6" s="770"/>
      <c r="H6" s="771"/>
      <c r="I6" s="143" t="s">
        <v>12</v>
      </c>
      <c r="CB6" s="3"/>
      <c r="CC6" s="24"/>
      <c r="CD6" s="3"/>
      <c r="CN6" s="533"/>
      <c r="CO6" s="534"/>
      <c r="CP6" s="138"/>
      <c r="CQ6" s="139"/>
      <c r="CR6" s="25"/>
      <c r="CT6" s="26"/>
      <c r="CU6" s="27"/>
      <c r="CV6" s="28"/>
      <c r="CW6" s="29"/>
      <c r="CX6" s="30"/>
      <c r="CY6" s="31"/>
      <c r="CZ6" s="32"/>
      <c r="DA6" s="32"/>
      <c r="DC6" s="33"/>
      <c r="DD6" s="34"/>
      <c r="DE6" s="529"/>
      <c r="DF6" s="529"/>
      <c r="DG6" s="529"/>
      <c r="DH6" s="15"/>
      <c r="DZ6" s="3"/>
      <c r="EA6" s="1"/>
      <c r="EB6" s="3"/>
      <c r="EQ6" s="1"/>
    </row>
    <row r="7" spans="1:149" ht="16.5" customHeight="1" thickBot="1">
      <c r="A7" s="2"/>
      <c r="B7" s="2"/>
      <c r="Q7" s="448" t="s">
        <v>205</v>
      </c>
      <c r="R7" s="449"/>
      <c r="S7" s="772" t="s">
        <v>206</v>
      </c>
      <c r="T7" s="772"/>
      <c r="U7" s="774"/>
      <c r="V7" s="776" t="s">
        <v>207</v>
      </c>
      <c r="W7" s="778"/>
      <c r="X7" s="778"/>
      <c r="Y7" s="776" t="s">
        <v>208</v>
      </c>
      <c r="Z7" s="774"/>
      <c r="AA7" s="774"/>
      <c r="AB7" s="780" t="s">
        <v>209</v>
      </c>
      <c r="AD7" s="452" t="s">
        <v>313</v>
      </c>
      <c r="AE7" s="453"/>
      <c r="AF7" s="782"/>
      <c r="AG7" s="782"/>
      <c r="AH7" s="782"/>
      <c r="AI7" s="782"/>
      <c r="AJ7" s="782"/>
      <c r="AK7" s="782"/>
      <c r="AL7" s="782"/>
      <c r="AM7" s="782"/>
      <c r="AN7" s="782"/>
      <c r="AO7" s="783"/>
      <c r="AP7" s="784" t="s">
        <v>202</v>
      </c>
      <c r="AQ7" s="453"/>
      <c r="AR7" s="782"/>
      <c r="AS7" s="782"/>
      <c r="AT7" s="782"/>
      <c r="AU7" s="782"/>
      <c r="AV7" s="782"/>
      <c r="AW7" s="783"/>
      <c r="CB7" s="3"/>
      <c r="CC7" s="24"/>
      <c r="CD7" s="3"/>
      <c r="CN7" s="533"/>
      <c r="CO7" s="534"/>
      <c r="CP7" s="138"/>
      <c r="CQ7" s="139"/>
      <c r="CR7" s="25"/>
      <c r="CT7" s="26"/>
      <c r="CU7" s="27"/>
      <c r="CV7" s="28"/>
      <c r="CW7" s="29"/>
      <c r="CX7" s="30"/>
      <c r="CY7" s="31"/>
      <c r="CZ7" s="32"/>
      <c r="DA7" s="32"/>
      <c r="DC7" s="33"/>
      <c r="DD7" s="34"/>
      <c r="DE7" s="529"/>
      <c r="DF7" s="529"/>
      <c r="DG7" s="529"/>
      <c r="DH7" s="15"/>
      <c r="DZ7" s="3"/>
      <c r="EA7" s="1"/>
      <c r="EB7" s="3"/>
      <c r="EQ7" s="1"/>
    </row>
    <row r="8" spans="1:149" ht="16.5" customHeight="1" thickBot="1">
      <c r="A8" s="2"/>
      <c r="B8" s="2"/>
      <c r="C8" s="785" t="s">
        <v>15</v>
      </c>
      <c r="D8" s="786"/>
      <c r="E8" s="791"/>
      <c r="F8" s="791"/>
      <c r="G8" s="791"/>
      <c r="H8" s="791"/>
      <c r="I8" s="791"/>
      <c r="J8" s="791"/>
      <c r="K8" s="791"/>
      <c r="L8" s="791"/>
      <c r="M8" s="791"/>
      <c r="N8" s="791"/>
      <c r="O8" s="792"/>
      <c r="P8" s="359"/>
      <c r="Q8" s="450"/>
      <c r="R8" s="451"/>
      <c r="S8" s="773"/>
      <c r="T8" s="773"/>
      <c r="U8" s="775"/>
      <c r="V8" s="777"/>
      <c r="W8" s="779"/>
      <c r="X8" s="779"/>
      <c r="Y8" s="777"/>
      <c r="Z8" s="775"/>
      <c r="AA8" s="775"/>
      <c r="AB8" s="781"/>
      <c r="AD8" s="454"/>
      <c r="AE8" s="455"/>
      <c r="AF8" s="495"/>
      <c r="AG8" s="495"/>
      <c r="AH8" s="495"/>
      <c r="AI8" s="495"/>
      <c r="AJ8" s="495"/>
      <c r="AK8" s="495"/>
      <c r="AL8" s="495"/>
      <c r="AM8" s="495"/>
      <c r="AN8" s="495"/>
      <c r="AO8" s="496"/>
      <c r="AP8" s="454"/>
      <c r="AQ8" s="455"/>
      <c r="AR8" s="495"/>
      <c r="AS8" s="495"/>
      <c r="AT8" s="495"/>
      <c r="AU8" s="495"/>
      <c r="AV8" s="495"/>
      <c r="AW8" s="496"/>
      <c r="CB8" s="3"/>
      <c r="CC8" s="24"/>
      <c r="CD8" s="3"/>
      <c r="CN8" s="533"/>
      <c r="CO8" s="534"/>
      <c r="CP8" s="138"/>
      <c r="CQ8" s="139"/>
      <c r="CR8" s="25"/>
      <c r="CT8" s="26"/>
      <c r="CU8" s="27"/>
      <c r="CV8" s="28"/>
      <c r="CW8" s="29"/>
      <c r="CX8" s="30"/>
      <c r="CY8" s="31"/>
      <c r="CZ8" s="32"/>
      <c r="DA8" s="32"/>
      <c r="DC8" s="33"/>
      <c r="DD8" s="34"/>
      <c r="DE8" s="529"/>
      <c r="DF8" s="529"/>
      <c r="DG8" s="529"/>
      <c r="DH8" s="15"/>
      <c r="DZ8" s="3"/>
      <c r="EA8" s="1"/>
      <c r="EB8" s="3"/>
      <c r="EQ8" s="1"/>
    </row>
    <row r="9" spans="1:149" ht="16.5" customHeight="1">
      <c r="A9" s="2"/>
      <c r="B9" s="2"/>
      <c r="C9" s="787"/>
      <c r="D9" s="788"/>
      <c r="E9" s="793"/>
      <c r="F9" s="793"/>
      <c r="G9" s="793"/>
      <c r="H9" s="793"/>
      <c r="I9" s="793"/>
      <c r="J9" s="793"/>
      <c r="K9" s="793"/>
      <c r="L9" s="793"/>
      <c r="M9" s="793"/>
      <c r="N9" s="793"/>
      <c r="O9" s="794"/>
      <c r="P9" s="359"/>
      <c r="Q9" s="448" t="s">
        <v>210</v>
      </c>
      <c r="R9" s="449"/>
      <c r="S9" s="772" t="s">
        <v>206</v>
      </c>
      <c r="T9" s="772"/>
      <c r="U9" s="774"/>
      <c r="V9" s="776" t="s">
        <v>207</v>
      </c>
      <c r="W9" s="778"/>
      <c r="X9" s="778"/>
      <c r="Y9" s="776" t="s">
        <v>208</v>
      </c>
      <c r="Z9" s="774"/>
      <c r="AA9" s="774"/>
      <c r="AB9" s="780" t="s">
        <v>209</v>
      </c>
      <c r="AD9" s="429" t="s">
        <v>3</v>
      </c>
      <c r="AE9" s="430"/>
      <c r="AF9" s="491"/>
      <c r="AG9" s="491"/>
      <c r="AH9" s="491"/>
      <c r="AI9" s="491"/>
      <c r="AJ9" s="491"/>
      <c r="AK9" s="491"/>
      <c r="AL9" s="491"/>
      <c r="AM9" s="491"/>
      <c r="AN9" s="491"/>
      <c r="AO9" s="492"/>
      <c r="AP9" s="429" t="s">
        <v>203</v>
      </c>
      <c r="AQ9" s="430"/>
      <c r="AR9" s="495"/>
      <c r="AS9" s="495"/>
      <c r="AT9" s="495"/>
      <c r="AU9" s="495"/>
      <c r="AV9" s="495"/>
      <c r="AW9" s="496"/>
      <c r="CB9" s="3"/>
      <c r="CC9" s="24"/>
      <c r="CD9" s="3"/>
      <c r="CN9" s="533"/>
      <c r="CO9" s="534"/>
      <c r="CP9" s="138"/>
      <c r="CQ9" s="139"/>
      <c r="CR9" s="25"/>
      <c r="CT9" s="26"/>
      <c r="CU9" s="27"/>
      <c r="CV9" s="28"/>
      <c r="CW9" s="29"/>
      <c r="CX9" s="30"/>
      <c r="CY9" s="31"/>
      <c r="CZ9" s="32"/>
      <c r="DA9" s="32"/>
      <c r="DC9" s="33"/>
      <c r="DD9" s="34"/>
      <c r="DE9" s="529"/>
      <c r="DF9" s="529"/>
      <c r="DG9" s="529"/>
      <c r="DH9" s="15"/>
      <c r="DZ9" s="3"/>
      <c r="EA9" s="1"/>
      <c r="EB9" s="3"/>
      <c r="EQ9" s="1"/>
    </row>
    <row r="10" spans="1:149" ht="16.5" customHeight="1" thickBot="1">
      <c r="A10" s="2"/>
      <c r="C10" s="789"/>
      <c r="D10" s="790"/>
      <c r="E10" s="795"/>
      <c r="F10" s="795"/>
      <c r="G10" s="795"/>
      <c r="H10" s="795"/>
      <c r="I10" s="795"/>
      <c r="J10" s="795"/>
      <c r="K10" s="795"/>
      <c r="L10" s="795"/>
      <c r="M10" s="795"/>
      <c r="N10" s="795"/>
      <c r="O10" s="796"/>
      <c r="Q10" s="450"/>
      <c r="R10" s="451"/>
      <c r="S10" s="773"/>
      <c r="T10" s="773"/>
      <c r="U10" s="775"/>
      <c r="V10" s="777"/>
      <c r="W10" s="779"/>
      <c r="X10" s="779"/>
      <c r="Y10" s="777"/>
      <c r="Z10" s="775"/>
      <c r="AA10" s="775"/>
      <c r="AB10" s="781"/>
      <c r="AD10" s="431"/>
      <c r="AE10" s="432"/>
      <c r="AF10" s="493"/>
      <c r="AG10" s="493"/>
      <c r="AH10" s="493"/>
      <c r="AI10" s="493"/>
      <c r="AJ10" s="493"/>
      <c r="AK10" s="493"/>
      <c r="AL10" s="493"/>
      <c r="AM10" s="493"/>
      <c r="AN10" s="493"/>
      <c r="AO10" s="494"/>
      <c r="AP10" s="431"/>
      <c r="AQ10" s="432"/>
      <c r="AR10" s="497"/>
      <c r="AS10" s="497"/>
      <c r="AT10" s="497"/>
      <c r="AU10" s="497"/>
      <c r="AV10" s="497"/>
      <c r="AW10" s="498"/>
      <c r="CB10" s="3"/>
      <c r="CC10" s="24"/>
      <c r="CD10" s="3"/>
      <c r="CN10" s="533"/>
      <c r="CO10" s="534"/>
      <c r="CP10" s="138"/>
      <c r="CQ10" s="139"/>
      <c r="CR10" s="25"/>
      <c r="CT10" s="26"/>
      <c r="CU10" s="27"/>
      <c r="CV10" s="28"/>
      <c r="CW10" s="29"/>
      <c r="CX10" s="30"/>
      <c r="CY10" s="31"/>
      <c r="CZ10" s="32"/>
      <c r="DA10" s="32"/>
      <c r="DC10" s="33"/>
      <c r="DD10" s="34"/>
      <c r="DE10" s="529"/>
      <c r="DF10" s="529"/>
      <c r="DG10" s="529"/>
      <c r="DH10" s="15"/>
      <c r="DZ10" s="3"/>
      <c r="EA10" s="1"/>
      <c r="EB10" s="3"/>
      <c r="EQ10" s="1"/>
    </row>
    <row r="11" spans="1:149" ht="16.5" customHeight="1" thickBot="1">
      <c r="A11" s="2"/>
      <c r="B11" s="357"/>
      <c r="C11" s="192"/>
      <c r="CB11" s="3"/>
      <c r="CC11" s="24"/>
      <c r="CD11" s="3"/>
      <c r="CN11" s="533"/>
      <c r="CO11" s="534"/>
      <c r="CP11" s="138"/>
      <c r="CQ11" s="139"/>
      <c r="CR11" s="25"/>
      <c r="CT11" s="26"/>
      <c r="CU11" s="27"/>
      <c r="CV11" s="28"/>
      <c r="CW11" s="29"/>
      <c r="CX11" s="30"/>
      <c r="CY11" s="31"/>
      <c r="CZ11" s="32"/>
      <c r="DA11" s="32"/>
      <c r="DC11" s="33"/>
      <c r="DD11" s="34"/>
      <c r="DE11" s="529"/>
      <c r="DF11" s="529"/>
      <c r="DG11" s="529"/>
      <c r="DH11" s="15"/>
      <c r="DZ11" s="3"/>
      <c r="EA11" s="1"/>
      <c r="EB11" s="3"/>
      <c r="EQ11" s="1"/>
    </row>
    <row r="12" spans="1:149" ht="16.5" customHeight="1">
      <c r="A12" s="2"/>
      <c r="B12" s="364" t="s">
        <v>493</v>
      </c>
      <c r="C12" s="472" t="s">
        <v>212</v>
      </c>
      <c r="D12" s="473"/>
      <c r="E12" s="387" t="s">
        <v>373</v>
      </c>
      <c r="F12" s="388"/>
      <c r="G12" s="435" t="s">
        <v>16</v>
      </c>
      <c r="H12" s="436"/>
      <c r="I12" s="436"/>
      <c r="J12" s="436"/>
      <c r="K12" s="437" t="s">
        <v>17</v>
      </c>
      <c r="L12" s="438"/>
      <c r="M12" s="35" t="s">
        <v>18</v>
      </c>
      <c r="N12" s="439" t="s">
        <v>19</v>
      </c>
      <c r="O12" s="387"/>
      <c r="P12" s="387"/>
      <c r="Q12" s="440"/>
      <c r="R12" s="439" t="s">
        <v>20</v>
      </c>
      <c r="S12" s="387"/>
      <c r="T12" s="387"/>
      <c r="U12" s="440"/>
      <c r="V12" s="439" t="s">
        <v>20</v>
      </c>
      <c r="W12" s="387"/>
      <c r="X12" s="387"/>
      <c r="Y12" s="440"/>
      <c r="Z12" s="439" t="s">
        <v>20</v>
      </c>
      <c r="AA12" s="387"/>
      <c r="AB12" s="387"/>
      <c r="AC12" s="440"/>
      <c r="AD12" s="387" t="s">
        <v>19</v>
      </c>
      <c r="AE12" s="387"/>
      <c r="AF12" s="387"/>
      <c r="AG12" s="387"/>
      <c r="AH12" s="439" t="s">
        <v>21</v>
      </c>
      <c r="AI12" s="387"/>
      <c r="AJ12" s="440"/>
      <c r="AK12" s="387" t="s">
        <v>22</v>
      </c>
      <c r="AL12" s="387"/>
      <c r="AM12" s="439" t="s">
        <v>23</v>
      </c>
      <c r="AN12" s="387"/>
      <c r="AO12" s="440"/>
      <c r="AP12" s="387" t="s">
        <v>24</v>
      </c>
      <c r="AQ12" s="440"/>
      <c r="AR12" s="444" t="s">
        <v>25</v>
      </c>
      <c r="AS12" s="444"/>
      <c r="AT12" s="444" t="s">
        <v>26</v>
      </c>
      <c r="AU12" s="444"/>
      <c r="AV12" s="446"/>
      <c r="AW12" s="523" t="s">
        <v>372</v>
      </c>
      <c r="AX12" s="524"/>
      <c r="CB12" s="3"/>
      <c r="CC12" s="24"/>
      <c r="CD12" s="3"/>
      <c r="CN12" s="533"/>
      <c r="CO12" s="534"/>
      <c r="CP12" s="545" t="s">
        <v>27</v>
      </c>
      <c r="CQ12" s="547" t="s">
        <v>28</v>
      </c>
      <c r="CR12" s="25" t="s">
        <v>29</v>
      </c>
      <c r="CS12" s="36"/>
      <c r="CT12" s="26"/>
      <c r="CU12" s="27"/>
      <c r="CV12" s="28"/>
      <c r="CW12" s="29"/>
      <c r="CX12" s="37" t="s">
        <v>30</v>
      </c>
      <c r="CY12" s="38" t="s">
        <v>30</v>
      </c>
      <c r="CZ12" s="25" t="s">
        <v>29</v>
      </c>
      <c r="DA12" s="32" t="s">
        <v>31</v>
      </c>
      <c r="DC12" s="39"/>
      <c r="DD12" s="28"/>
      <c r="DE12" s="529"/>
      <c r="DF12" s="529"/>
      <c r="DG12" s="529"/>
      <c r="DH12" s="15"/>
      <c r="DI12" s="40"/>
      <c r="DJ12" s="41" t="s">
        <v>32</v>
      </c>
      <c r="DK12" s="41" t="s">
        <v>33</v>
      </c>
      <c r="DL12" s="41" t="s">
        <v>34</v>
      </c>
      <c r="DM12" s="41" t="s">
        <v>35</v>
      </c>
      <c r="DN12" s="41" t="s">
        <v>7</v>
      </c>
      <c r="DO12" s="41" t="s">
        <v>36</v>
      </c>
      <c r="DP12" s="41" t="s">
        <v>37</v>
      </c>
      <c r="DQ12" s="41" t="s">
        <v>38</v>
      </c>
      <c r="DR12" s="41" t="s">
        <v>39</v>
      </c>
      <c r="DS12" s="41" t="s">
        <v>36</v>
      </c>
      <c r="DT12" s="41" t="s">
        <v>40</v>
      </c>
      <c r="DU12" s="41" t="s">
        <v>41</v>
      </c>
      <c r="DV12" s="41" t="s">
        <v>42</v>
      </c>
      <c r="DW12" s="41" t="s">
        <v>38</v>
      </c>
      <c r="DZ12" s="3"/>
      <c r="EA12" s="1"/>
      <c r="EB12" s="3"/>
      <c r="EQ12" s="1"/>
    </row>
    <row r="13" spans="1:149" ht="16.5" customHeight="1" thickBot="1">
      <c r="B13" s="365" t="s">
        <v>494</v>
      </c>
      <c r="C13" s="362" t="s">
        <v>43</v>
      </c>
      <c r="D13" s="363" t="s">
        <v>44</v>
      </c>
      <c r="E13" s="389" t="s">
        <v>374</v>
      </c>
      <c r="F13" s="390"/>
      <c r="G13" s="433" t="s">
        <v>45</v>
      </c>
      <c r="H13" s="434"/>
      <c r="I13" s="214" t="s">
        <v>46</v>
      </c>
      <c r="J13" s="215" t="s">
        <v>47</v>
      </c>
      <c r="K13" s="360" t="s">
        <v>48</v>
      </c>
      <c r="L13" s="361" t="s">
        <v>49</v>
      </c>
      <c r="M13" s="42" t="s">
        <v>50</v>
      </c>
      <c r="N13" s="441"/>
      <c r="O13" s="442"/>
      <c r="P13" s="442"/>
      <c r="Q13" s="443"/>
      <c r="R13" s="441"/>
      <c r="S13" s="442"/>
      <c r="T13" s="442"/>
      <c r="U13" s="443"/>
      <c r="V13" s="441"/>
      <c r="W13" s="442"/>
      <c r="X13" s="442"/>
      <c r="Y13" s="443"/>
      <c r="Z13" s="441"/>
      <c r="AA13" s="442"/>
      <c r="AB13" s="442"/>
      <c r="AC13" s="443"/>
      <c r="AD13" s="442"/>
      <c r="AE13" s="442"/>
      <c r="AF13" s="442"/>
      <c r="AG13" s="442"/>
      <c r="AH13" s="441" t="s">
        <v>492</v>
      </c>
      <c r="AI13" s="442"/>
      <c r="AJ13" s="443"/>
      <c r="AK13" s="442"/>
      <c r="AL13" s="442"/>
      <c r="AM13" s="441"/>
      <c r="AN13" s="442"/>
      <c r="AO13" s="443"/>
      <c r="AP13" s="442" t="s">
        <v>51</v>
      </c>
      <c r="AQ13" s="443"/>
      <c r="AR13" s="445"/>
      <c r="AS13" s="445"/>
      <c r="AT13" s="445"/>
      <c r="AU13" s="445"/>
      <c r="AV13" s="447"/>
      <c r="AW13" s="525"/>
      <c r="AX13" s="526"/>
      <c r="CB13" s="3"/>
      <c r="CC13" s="24"/>
      <c r="CD13" s="3"/>
      <c r="CF13" s="3"/>
      <c r="CL13" s="13"/>
      <c r="CN13" s="535"/>
      <c r="CO13" s="536"/>
      <c r="CP13" s="546"/>
      <c r="CQ13" s="548"/>
      <c r="CR13" s="43" t="s">
        <v>52</v>
      </c>
      <c r="CS13" s="36"/>
      <c r="CT13" s="44"/>
      <c r="CU13" s="45"/>
      <c r="CV13" s="46" t="s">
        <v>27</v>
      </c>
      <c r="CW13" s="47" t="s">
        <v>28</v>
      </c>
      <c r="CX13" s="48"/>
      <c r="CY13" s="49"/>
      <c r="CZ13" s="43"/>
      <c r="DA13" s="50" t="s">
        <v>52</v>
      </c>
      <c r="DB13" s="36"/>
      <c r="DC13" s="51"/>
      <c r="DD13" s="46" t="s">
        <v>53</v>
      </c>
      <c r="DE13" s="530"/>
      <c r="DF13" s="530"/>
      <c r="DG13" s="530"/>
      <c r="DH13" s="15"/>
      <c r="DI13" s="52"/>
      <c r="DJ13" s="53"/>
      <c r="DK13" s="53"/>
      <c r="DL13" s="53"/>
      <c r="DM13" s="53"/>
      <c r="DN13" s="54"/>
      <c r="DO13" s="54"/>
      <c r="DP13" s="54"/>
      <c r="DQ13" s="54" t="s">
        <v>54</v>
      </c>
      <c r="DR13" s="53"/>
      <c r="DS13" s="53"/>
      <c r="DT13" s="53"/>
      <c r="DU13" s="53"/>
      <c r="DV13" s="53"/>
      <c r="DW13" s="54" t="s">
        <v>28</v>
      </c>
      <c r="DZ13" s="3"/>
      <c r="EA13" s="1"/>
      <c r="EB13" s="3"/>
      <c r="EQ13" s="1"/>
    </row>
    <row r="14" spans="1:149" ht="16.5" customHeight="1" thickTop="1" thickBot="1">
      <c r="B14" s="731">
        <v>1</v>
      </c>
      <c r="C14" s="477"/>
      <c r="D14" s="474"/>
      <c r="E14" s="391"/>
      <c r="F14" s="392"/>
      <c r="G14" s="485" t="s">
        <v>55</v>
      </c>
      <c r="H14" s="486"/>
      <c r="I14" s="148"/>
      <c r="J14" s="55"/>
      <c r="K14" s="151"/>
      <c r="L14" s="152"/>
      <c r="M14" s="468" t="s">
        <v>56</v>
      </c>
      <c r="N14" s="56"/>
      <c r="O14" s="415" t="str">
        <f>IF(N14="","",VLOOKUP(N14,'届出・実績用　 (6コース) '!$DN:$DQ,3,FALSE))</f>
        <v/>
      </c>
      <c r="P14" s="416"/>
      <c r="Q14" s="424"/>
      <c r="R14" s="56"/>
      <c r="S14" s="415" t="str">
        <f>IF(R14="","",VLOOKUP(R14,'届出・実績用　 (6コース) '!$DN:$DQ,3,FALSE))</f>
        <v/>
      </c>
      <c r="T14" s="416"/>
      <c r="U14" s="424"/>
      <c r="V14" s="56"/>
      <c r="W14" s="415" t="str">
        <f>IF(V14="","",VLOOKUP(V14,'届出・実績用　 (6コース) '!$DN:$DQ,3,FALSE))</f>
        <v/>
      </c>
      <c r="X14" s="416"/>
      <c r="Y14" s="424"/>
      <c r="Z14" s="56"/>
      <c r="AA14" s="415" t="str">
        <f>IF(Z14="","",VLOOKUP(Z14,'届出・実績用　 (6コース) '!$DN:$DQ,3,FALSE))</f>
        <v/>
      </c>
      <c r="AB14" s="416"/>
      <c r="AC14" s="424"/>
      <c r="AD14" s="56"/>
      <c r="AE14" s="415" t="str">
        <f>IF(AD14="","",VLOOKUP(AD14,'届出・実績用　 (6コース) '!$DN:$DQ,3,FALSE))</f>
        <v/>
      </c>
      <c r="AF14" s="416"/>
      <c r="AG14" s="416"/>
      <c r="AH14" s="509" t="s">
        <v>57</v>
      </c>
      <c r="AI14" s="511">
        <f>DA14+CR14</f>
        <v>0</v>
      </c>
      <c r="AJ14" s="512"/>
      <c r="AK14" s="515"/>
      <c r="AL14" s="516"/>
      <c r="AM14" s="487">
        <f>(AI14*AK14)</f>
        <v>0</v>
      </c>
      <c r="AN14" s="487"/>
      <c r="AO14" s="527"/>
      <c r="AP14" s="456">
        <f>SUM('届出・実績用　 (6コース) '!J14:J19)*AK18</f>
        <v>0</v>
      </c>
      <c r="AQ14" s="457"/>
      <c r="AR14" s="499"/>
      <c r="AS14" s="500"/>
      <c r="AT14" s="500"/>
      <c r="AU14" s="500"/>
      <c r="AV14" s="501"/>
      <c r="AW14" s="370" t="s">
        <v>376</v>
      </c>
      <c r="AX14" s="371"/>
      <c r="CB14" s="3"/>
      <c r="CC14" s="24"/>
      <c r="CD14" s="3"/>
      <c r="CE14" s="3"/>
      <c r="CF14" s="3"/>
      <c r="CH14" s="57" t="s">
        <v>58</v>
      </c>
      <c r="CN14" s="58">
        <v>1</v>
      </c>
      <c r="CO14" s="59" t="s">
        <v>59</v>
      </c>
      <c r="CP14" s="60">
        <f>SUMIF(CH16:CL16,"対馬市",CH17:CL17)*'届出・実績用　 (6コース) '!AK14</f>
        <v>0</v>
      </c>
      <c r="CQ14" s="61">
        <f>SUMIF(CH16:CL16,"対馬市",CH18:CL18)*'届出・実績用　 (6コース) '!AK16</f>
        <v>0</v>
      </c>
      <c r="CR14" s="62">
        <f>SUM('届出・実績用　 (6コース) '!N19:AG19)</f>
        <v>0</v>
      </c>
      <c r="CS14" s="6"/>
      <c r="CT14" s="63" t="s">
        <v>10</v>
      </c>
      <c r="CU14" s="64" t="s">
        <v>59</v>
      </c>
      <c r="CV14" s="65" t="str">
        <f>IF('届出・実績用　 (6コース) '!I14="","0",DA14/CT15)</f>
        <v>0</v>
      </c>
      <c r="CW14" s="66" t="str">
        <f>IF('届出・実績用　 (6コース) '!I14="","0",DA15/CT15)</f>
        <v>0</v>
      </c>
      <c r="CX14" s="67">
        <f>CV14*'届出・実績用　 (6コース) '!AK14</f>
        <v>0</v>
      </c>
      <c r="CY14" s="68">
        <f>CW14*'届出・実績用　 (6コース) '!AK16</f>
        <v>0</v>
      </c>
      <c r="CZ14" s="69">
        <f t="shared" ref="CZ14:CZ49" si="0">CX14+CY14</f>
        <v>0</v>
      </c>
      <c r="DA14" s="62">
        <f>SUM('届出・実績用　 (6コース) '!N16:AG16)</f>
        <v>0</v>
      </c>
      <c r="DC14" s="70" t="s">
        <v>59</v>
      </c>
      <c r="DD14" s="65" t="str">
        <f>IF(('届出・実績用　 (6コース) '!J14)="","0",('届出・実績用　 (6コース) '!AK14+'届出・実績用　 (6コース) '!AK16)*'届出・実績用　 (6コース) '!J14*1000)</f>
        <v>0</v>
      </c>
      <c r="DE14" s="65">
        <f>COUNTA('届出・実績用　 (6コース) '!I14)*('届出・実績用　 (6コース) '!AK14+'届出・実績用　 (6コース) '!AK16)</f>
        <v>0</v>
      </c>
      <c r="DF14" s="65">
        <f>COUNTA('届出・実績用　 (6コース) '!K14)*('届出・実績用　 (6コース) '!AK14+'届出・実績用　 (6コース) '!AK16)</f>
        <v>0</v>
      </c>
      <c r="DG14" s="65">
        <f>COUNTA('届出・実績用　 (6コース) '!L14)*('届出・実績用　 (6コース) '!AK14+'届出・実績用　 (6コース) '!AK16)</f>
        <v>0</v>
      </c>
      <c r="DH14" s="15"/>
      <c r="DI14" s="3"/>
      <c r="DJ14" s="3"/>
      <c r="DK14" s="24"/>
      <c r="DL14" s="9"/>
      <c r="DM14" s="3"/>
      <c r="DN14" s="24"/>
      <c r="DO14" s="24"/>
      <c r="DP14" s="24"/>
      <c r="DQ14" s="71"/>
      <c r="DR14" s="24"/>
      <c r="DS14" s="24"/>
      <c r="DT14" s="24"/>
      <c r="DU14" s="24"/>
      <c r="DV14" s="24"/>
      <c r="DZ14" s="3"/>
      <c r="EA14" s="1"/>
      <c r="EB14" s="3"/>
      <c r="EQ14" s="1"/>
    </row>
    <row r="15" spans="1:149" ht="16.5" customHeight="1">
      <c r="B15" s="732"/>
      <c r="C15" s="478"/>
      <c r="D15" s="475"/>
      <c r="E15" s="393"/>
      <c r="F15" s="394"/>
      <c r="G15" s="466" t="s">
        <v>60</v>
      </c>
      <c r="H15" s="467"/>
      <c r="I15" s="149"/>
      <c r="J15" s="72"/>
      <c r="K15" s="153"/>
      <c r="L15" s="154"/>
      <c r="M15" s="469"/>
      <c r="N15" s="412" t="str">
        <f>IF(N14="","",VLOOKUP(N14,'届出・実績用　 (6コース) '!$DN:$DQ,2,FALSE))</f>
        <v/>
      </c>
      <c r="O15" s="413"/>
      <c r="P15" s="413"/>
      <c r="Q15" s="414"/>
      <c r="R15" s="412" t="str">
        <f>IF(R14="","",VLOOKUP(R14,$DN:$DQ,2,FALSE))</f>
        <v/>
      </c>
      <c r="S15" s="413"/>
      <c r="T15" s="413"/>
      <c r="U15" s="414"/>
      <c r="V15" s="412" t="str">
        <f>IF(V14="","",VLOOKUP(V14,'届出・実績用　 (6コース) '!$DN:$DQ,2,FALSE))</f>
        <v/>
      </c>
      <c r="W15" s="413"/>
      <c r="X15" s="413"/>
      <c r="Y15" s="414"/>
      <c r="Z15" s="412" t="str">
        <f>IF(Z14="","",VLOOKUP(Z14,'届出・実績用　 (6コース) '!$DN:$DQ,2,FALSE))</f>
        <v/>
      </c>
      <c r="AA15" s="413"/>
      <c r="AB15" s="413"/>
      <c r="AC15" s="414"/>
      <c r="AD15" s="412" t="str">
        <f>IF(AD14="","",VLOOKUP(AD14,'届出・実績用　 (6コース) '!$DN:$DQ,2,FALSE))</f>
        <v/>
      </c>
      <c r="AE15" s="413"/>
      <c r="AF15" s="413"/>
      <c r="AG15" s="413"/>
      <c r="AH15" s="510"/>
      <c r="AI15" s="513"/>
      <c r="AJ15" s="514"/>
      <c r="AK15" s="517"/>
      <c r="AL15" s="518"/>
      <c r="AM15" s="462"/>
      <c r="AN15" s="462"/>
      <c r="AO15" s="463"/>
      <c r="AP15" s="458"/>
      <c r="AQ15" s="459"/>
      <c r="AR15" s="383"/>
      <c r="AS15" s="384"/>
      <c r="AT15" s="384"/>
      <c r="AU15" s="384"/>
      <c r="AV15" s="502"/>
      <c r="AW15" s="366"/>
      <c r="AX15" s="367"/>
      <c r="CB15" s="3"/>
      <c r="CC15" s="24"/>
      <c r="CD15" s="3"/>
      <c r="CE15" s="3"/>
      <c r="CF15" s="3"/>
      <c r="CN15" s="73"/>
      <c r="CO15" s="74" t="s">
        <v>61</v>
      </c>
      <c r="CP15" s="75">
        <f>SUMIF(CH16:CL16,"壱岐市",CH17:CL17)*'届出・実績用　 (6コース) '!AK14</f>
        <v>0</v>
      </c>
      <c r="CQ15" s="76">
        <f>SUMIF(CH16:CL16,"壱岐市",CH18:CL18)*'届出・実績用　 (6コース) '!AK16</f>
        <v>0</v>
      </c>
      <c r="CR15" s="77">
        <f>CR14</f>
        <v>0</v>
      </c>
      <c r="CS15" s="78"/>
      <c r="CT15" s="543">
        <f>COUNTA('届出・実績用　 (6コース) '!I14:I19)</f>
        <v>0</v>
      </c>
      <c r="CU15" s="79" t="s">
        <v>61</v>
      </c>
      <c r="CV15" s="80" t="str">
        <f>IF('届出・実績用　 (6コース) '!I15="","0",DA14/CT15)</f>
        <v>0</v>
      </c>
      <c r="CW15" s="81" t="str">
        <f>IF('届出・実績用　 (6コース) '!I15="","0",DA15/CT15)</f>
        <v>0</v>
      </c>
      <c r="CX15" s="82">
        <f>CV15*'届出・実績用　 (6コース) '!AK14</f>
        <v>0</v>
      </c>
      <c r="CY15" s="83">
        <f>CW15*'届出・実績用　 (6コース) '!AK16</f>
        <v>0</v>
      </c>
      <c r="CZ15" s="84">
        <f t="shared" si="0"/>
        <v>0</v>
      </c>
      <c r="DA15" s="77">
        <f>CL51</f>
        <v>0</v>
      </c>
      <c r="DC15" s="85" t="s">
        <v>61</v>
      </c>
      <c r="DD15" s="80" t="str">
        <f>IF(('届出・実績用　 (6コース) '!J15)="","0",('届出・実績用　 (6コース) '!AK14+'届出・実績用　 (6コース) '!AK16)*'届出・実績用　 (6コース) '!J15*1000)</f>
        <v>0</v>
      </c>
      <c r="DE15" s="80">
        <f>COUNTA('届出・実績用　 (6コース) '!I15)*('届出・実績用　 (6コース) '!AK14+'届出・実績用　 (6コース) '!AK16)</f>
        <v>0</v>
      </c>
      <c r="DF15" s="80">
        <f>COUNTA('届出・実績用　 (6コース) '!K15)*('届出・実績用　 (6コース) '!AK14+'届出・実績用　 (6コース) '!AK16)</f>
        <v>0</v>
      </c>
      <c r="DG15" s="80">
        <f>COUNTA('届出・実績用　 (6コース) '!L15)*('届出・実績用　 (6コース) '!AK14+'届出・実績用　 (6コース) '!AK16)</f>
        <v>0</v>
      </c>
      <c r="DH15" s="15"/>
      <c r="DI15" s="1" t="s">
        <v>62</v>
      </c>
      <c r="DJ15" s="24" t="s">
        <v>63</v>
      </c>
      <c r="DK15" s="147" t="s">
        <v>64</v>
      </c>
      <c r="DL15" s="24">
        <v>1</v>
      </c>
      <c r="DM15" s="15" t="s">
        <v>65</v>
      </c>
      <c r="DN15" s="3">
        <v>1</v>
      </c>
      <c r="DO15" s="3" t="s">
        <v>379</v>
      </c>
      <c r="DP15" s="3" t="s">
        <v>67</v>
      </c>
      <c r="DQ15" s="13">
        <v>900</v>
      </c>
      <c r="DR15" s="24" t="s">
        <v>68</v>
      </c>
      <c r="DS15" s="24" t="s">
        <v>69</v>
      </c>
      <c r="DT15" s="24" t="s">
        <v>70</v>
      </c>
      <c r="DU15" s="24">
        <v>4300</v>
      </c>
      <c r="DV15" s="24" t="s">
        <v>65</v>
      </c>
      <c r="DW15" s="209">
        <v>450</v>
      </c>
      <c r="DX15" s="1" t="s">
        <v>71</v>
      </c>
      <c r="DZ15" s="3"/>
      <c r="EA15" s="1"/>
      <c r="EB15" s="3"/>
      <c r="EQ15" s="1"/>
    </row>
    <row r="16" spans="1:149" ht="16.5" customHeight="1" thickBot="1">
      <c r="B16" s="732"/>
      <c r="C16" s="479"/>
      <c r="D16" s="476"/>
      <c r="E16" s="395"/>
      <c r="F16" s="396"/>
      <c r="G16" s="466" t="s">
        <v>73</v>
      </c>
      <c r="H16" s="467"/>
      <c r="I16" s="149"/>
      <c r="J16" s="72"/>
      <c r="K16" s="153"/>
      <c r="L16" s="155"/>
      <c r="M16" s="470"/>
      <c r="N16" s="409" t="str">
        <f>IF(N14="","",VLOOKUP(N14,'届出・実績用　 (6コース) '!$DN:$DQ,4,FALSE))</f>
        <v/>
      </c>
      <c r="O16" s="410"/>
      <c r="P16" s="410"/>
      <c r="Q16" s="411"/>
      <c r="R16" s="409" t="str">
        <f>IF(R14="","",VLOOKUP(R14,'届出・実績用　 (6コース) '!$DN:$DQ,4,FALSE))</f>
        <v/>
      </c>
      <c r="S16" s="410"/>
      <c r="T16" s="410"/>
      <c r="U16" s="411"/>
      <c r="V16" s="423" t="str">
        <f>IF(V14="","",VLOOKUP(V14,'届出・実績用　 (6コース) '!$DN:$DQ,4,FALSE))</f>
        <v/>
      </c>
      <c r="W16" s="410"/>
      <c r="X16" s="410"/>
      <c r="Y16" s="411"/>
      <c r="Z16" s="409" t="str">
        <f>IF(Z14="","",VLOOKUP(Z14,'届出・実績用　 (6コース) '!$DN:$DQ,4,FALSE))</f>
        <v/>
      </c>
      <c r="AA16" s="410"/>
      <c r="AB16" s="410"/>
      <c r="AC16" s="411"/>
      <c r="AD16" s="409" t="str">
        <f>IF(AD14="","",VLOOKUP(AD14,'届出・実績用　 (6コース) '!$DN:$DQ,4,FALSE))</f>
        <v/>
      </c>
      <c r="AE16" s="410"/>
      <c r="AF16" s="410"/>
      <c r="AG16" s="410"/>
      <c r="AH16" s="503" t="s">
        <v>74</v>
      </c>
      <c r="AI16" s="505">
        <f>CR15+DA15</f>
        <v>0</v>
      </c>
      <c r="AJ16" s="506"/>
      <c r="AK16" s="519"/>
      <c r="AL16" s="520"/>
      <c r="AM16" s="462">
        <f>(AI16*AK16)</f>
        <v>0</v>
      </c>
      <c r="AN16" s="462"/>
      <c r="AO16" s="463"/>
      <c r="AP16" s="458"/>
      <c r="AQ16" s="459"/>
      <c r="AR16" s="385"/>
      <c r="AS16" s="376"/>
      <c r="AT16" s="376"/>
      <c r="AU16" s="376"/>
      <c r="AV16" s="377"/>
      <c r="AW16" s="372"/>
      <c r="AX16" s="373"/>
      <c r="CB16" s="3"/>
      <c r="CC16" s="24"/>
      <c r="CD16" s="3"/>
      <c r="CE16" s="3"/>
      <c r="CF16" s="3"/>
      <c r="CG16" s="87" t="s">
        <v>75</v>
      </c>
      <c r="CH16" s="88" t="e">
        <f>VLOOKUP('届出・実績用　 (6コース) '!N17,$DR:$DV,5,FALSE)</f>
        <v>#N/A</v>
      </c>
      <c r="CI16" s="88" t="e">
        <f>VLOOKUP('届出・実績用　 (6コース) '!R17,$DR:$DV,5,FALSE)</f>
        <v>#N/A</v>
      </c>
      <c r="CJ16" s="88" t="e">
        <f>VLOOKUP('届出・実績用　 (6コース) '!V17,$DR:$DV,5,FALSE)</f>
        <v>#N/A</v>
      </c>
      <c r="CK16" s="88" t="e">
        <f>VLOOKUP('届出・実績用　 (6コース) '!Z17,$DR:$DV,5,FALSE)</f>
        <v>#N/A</v>
      </c>
      <c r="CL16" s="88" t="e">
        <f>VLOOKUP('届出・実績用　 (6コース) '!AD17,$DR:$DV,5,FALSE)</f>
        <v>#N/A</v>
      </c>
      <c r="CN16" s="73"/>
      <c r="CO16" s="74" t="s">
        <v>73</v>
      </c>
      <c r="CP16" s="75">
        <f>SUMIF(CH16:CL16,"五島市",CH17:CL17)*'届出・実績用　 (6コース) '!AK14</f>
        <v>0</v>
      </c>
      <c r="CQ16" s="76">
        <f>SUMIF(CH16:CL16,"五島市",CH18:CL18)*'届出・実績用　 (6コース) '!AK16</f>
        <v>0</v>
      </c>
      <c r="CR16" s="32"/>
      <c r="CS16" s="78"/>
      <c r="CT16" s="544"/>
      <c r="CU16" s="79" t="s">
        <v>73</v>
      </c>
      <c r="CV16" s="80" t="str">
        <f>IF('届出・実績用　 (6コース) '!I16="","0",DA14/CT15)</f>
        <v>0</v>
      </c>
      <c r="CW16" s="81" t="str">
        <f>IF('届出・実績用　 (6コース) '!I16="","0",DA15/CT15)</f>
        <v>0</v>
      </c>
      <c r="CX16" s="82">
        <f>CV16*'届出・実績用　 (6コース) '!AK14</f>
        <v>0</v>
      </c>
      <c r="CY16" s="83">
        <f>CW16*'届出・実績用　 (6コース) '!AK16</f>
        <v>0</v>
      </c>
      <c r="CZ16" s="84">
        <f t="shared" si="0"/>
        <v>0</v>
      </c>
      <c r="DA16" s="89"/>
      <c r="DC16" s="85" t="s">
        <v>73</v>
      </c>
      <c r="DD16" s="80" t="str">
        <f>IF(('届出・実績用　 (6コース) '!J16)="","0",('届出・実績用　 (6コース) '!AK14+'届出・実績用　 (6コース) '!AK16)*'届出・実績用　 (6コース) '!J16*1000)</f>
        <v>0</v>
      </c>
      <c r="DE16" s="80">
        <f>COUNTA('届出・実績用　 (6コース) '!I16)*('届出・実績用　 (6コース) '!AK14+'届出・実績用　 (6コース) '!AK16)</f>
        <v>0</v>
      </c>
      <c r="DF16" s="80">
        <f>COUNTA('届出・実績用　 (6コース) '!K16)*('届出・実績用　 (6コース) '!AK14+'届出・実績用　 (6コース) '!AK16)</f>
        <v>0</v>
      </c>
      <c r="DG16" s="80">
        <f>COUNTA('届出・実績用　 (6コース) '!L16)*('届出・実績用　 (6コース) '!AK14+'届出・実績用　 (6コース) '!AK16)</f>
        <v>0</v>
      </c>
      <c r="DH16" s="15"/>
      <c r="DI16" s="8" t="s">
        <v>76</v>
      </c>
      <c r="DJ16" s="24" t="s">
        <v>77</v>
      </c>
      <c r="DK16" s="24"/>
      <c r="DL16" s="24">
        <v>2</v>
      </c>
      <c r="DM16" s="15" t="s">
        <v>78</v>
      </c>
      <c r="DN16" s="3">
        <v>2</v>
      </c>
      <c r="DO16" s="3" t="s">
        <v>380</v>
      </c>
      <c r="DP16" s="3" t="s">
        <v>67</v>
      </c>
      <c r="DQ16" s="13">
        <v>1300</v>
      </c>
      <c r="DR16" s="24" t="s">
        <v>79</v>
      </c>
      <c r="DS16" s="24" t="s">
        <v>80</v>
      </c>
      <c r="DT16" s="24" t="s">
        <v>70</v>
      </c>
      <c r="DU16" s="24">
        <v>2600</v>
      </c>
      <c r="DV16" s="24" t="s">
        <v>81</v>
      </c>
      <c r="DW16" s="209">
        <v>650</v>
      </c>
      <c r="DX16" s="1" t="s">
        <v>82</v>
      </c>
      <c r="DZ16" s="3"/>
      <c r="EA16" s="1"/>
      <c r="EB16" s="3"/>
      <c r="EQ16" s="1"/>
    </row>
    <row r="17" spans="2:147" ht="16.5" customHeight="1" thickBot="1">
      <c r="B17" s="732"/>
      <c r="C17" s="403" t="s">
        <v>375</v>
      </c>
      <c r="D17" s="404"/>
      <c r="E17" s="397" t="s">
        <v>375</v>
      </c>
      <c r="F17" s="398"/>
      <c r="G17" s="466" t="s">
        <v>84</v>
      </c>
      <c r="H17" s="467"/>
      <c r="I17" s="149"/>
      <c r="J17" s="72"/>
      <c r="K17" s="153"/>
      <c r="L17" s="155"/>
      <c r="M17" s="739" t="s">
        <v>85</v>
      </c>
      <c r="N17" s="140"/>
      <c r="O17" s="417" t="str">
        <f>IF(N17="","",VLOOKUP(N17,'届出・実績用　 (6コース) '!$DR:$DU,3,FALSE))</f>
        <v/>
      </c>
      <c r="P17" s="418"/>
      <c r="Q17" s="419"/>
      <c r="R17" s="140"/>
      <c r="S17" s="417" t="str">
        <f>IF(R17="","",VLOOKUP(R17,'届出・実績用　 (6コース) '!$DR:$DU,3,FALSE))</f>
        <v/>
      </c>
      <c r="T17" s="418"/>
      <c r="U17" s="419"/>
      <c r="V17" s="90"/>
      <c r="W17" s="417" t="str">
        <f>IF(V17="","",VLOOKUP(V17,'届出・実績用　 (6コース) '!$DR:$DU,3,FALSE))</f>
        <v/>
      </c>
      <c r="X17" s="418"/>
      <c r="Y17" s="419"/>
      <c r="Z17" s="140"/>
      <c r="AA17" s="417" t="str">
        <f>IF(Z17="","",VLOOKUP(Z17,'届出・実績用　 (6コース) '!$DR:$DU,3,FALSE))</f>
        <v/>
      </c>
      <c r="AB17" s="418"/>
      <c r="AC17" s="419"/>
      <c r="AD17" s="140"/>
      <c r="AE17" s="417" t="str">
        <f>IF(AD17="","",VLOOKUP(AD17,'届出・実績用　 (6コース) '!$DR:$DU,3,FALSE))</f>
        <v/>
      </c>
      <c r="AF17" s="418"/>
      <c r="AG17" s="418"/>
      <c r="AH17" s="504"/>
      <c r="AI17" s="507"/>
      <c r="AJ17" s="508"/>
      <c r="AK17" s="521"/>
      <c r="AL17" s="522"/>
      <c r="AM17" s="464"/>
      <c r="AN17" s="464"/>
      <c r="AO17" s="465"/>
      <c r="AP17" s="458"/>
      <c r="AQ17" s="459"/>
      <c r="AR17" s="385"/>
      <c r="AS17" s="376"/>
      <c r="AT17" s="376"/>
      <c r="AU17" s="376"/>
      <c r="AV17" s="377"/>
      <c r="AW17" s="374" t="s">
        <v>377</v>
      </c>
      <c r="AX17" s="375"/>
      <c r="CB17" s="3"/>
      <c r="CC17" s="24"/>
      <c r="CD17" s="3"/>
      <c r="CE17" s="3"/>
      <c r="CF17" s="3"/>
      <c r="CG17" s="87" t="s">
        <v>86</v>
      </c>
      <c r="CH17" s="91" t="e">
        <f>VLOOKUP('届出・実績用　 (6コース) '!N17,$DR:$DV,4,FALSE)</f>
        <v>#N/A</v>
      </c>
      <c r="CI17" s="91" t="e">
        <f>VLOOKUP('届出・実績用　 (6コース) '!R17,$DR:$DV,4,FALSE)</f>
        <v>#N/A</v>
      </c>
      <c r="CJ17" s="91" t="e">
        <f>VLOOKUP('届出・実績用　 (6コース) '!V17,$DR:$DV,4,FALSE)</f>
        <v>#N/A</v>
      </c>
      <c r="CK17" s="91" t="e">
        <f>VLOOKUP('届出・実績用　 (6コース) '!Z17,$DR:$DV,4,FALSE)</f>
        <v>#N/A</v>
      </c>
      <c r="CL17" s="91" t="e">
        <f>VLOOKUP('届出・実績用　 (6コース) '!AD17,$DR:$DV,4,FALSE)</f>
        <v>#N/A</v>
      </c>
      <c r="CN17" s="73"/>
      <c r="CO17" s="74" t="s">
        <v>84</v>
      </c>
      <c r="CP17" s="75">
        <f>SUMIF(CH16:CL16,"新上五島町",CH17:CL17)*'届出・実績用　 (6コース) '!AK14</f>
        <v>0</v>
      </c>
      <c r="CQ17" s="76">
        <f>SUMIF(CH16:CL16,"上五島",CH18:CL18)*'届出・実績用　 (6コース) '!AK16</f>
        <v>0</v>
      </c>
      <c r="CR17" s="92"/>
      <c r="CS17" s="78"/>
      <c r="CT17" s="93"/>
      <c r="CU17" s="79" t="s">
        <v>84</v>
      </c>
      <c r="CV17" s="80" t="str">
        <f>IF('届出・実績用　 (6コース) '!I17="","0",DA14/CT15)</f>
        <v>0</v>
      </c>
      <c r="CW17" s="81" t="str">
        <f>IF('届出・実績用　 (6コース) '!I17="","0",DA15/CT15)</f>
        <v>0</v>
      </c>
      <c r="CX17" s="82">
        <f>CV17*'届出・実績用　 (6コース) '!AK14</f>
        <v>0</v>
      </c>
      <c r="CY17" s="83">
        <f>CW17*'届出・実績用　 (6コース) '!AK16</f>
        <v>0</v>
      </c>
      <c r="CZ17" s="84">
        <f t="shared" si="0"/>
        <v>0</v>
      </c>
      <c r="DA17" s="89"/>
      <c r="DB17" s="94"/>
      <c r="DC17" s="85" t="s">
        <v>84</v>
      </c>
      <c r="DD17" s="80" t="str">
        <f>IF(('届出・実績用　 (6コース) '!J17)="","0",('届出・実績用　 (6コース) '!AK14+'届出・実績用　 (6コース) '!AK16)*'届出・実績用　 (6コース) '!J17*1000)</f>
        <v>0</v>
      </c>
      <c r="DE17" s="80">
        <f>COUNTA('届出・実績用　 (6コース) '!I17)*('届出・実績用　 (6コース) '!AK14+'届出・実績用　 (6コース) '!AK16)</f>
        <v>0</v>
      </c>
      <c r="DF17" s="80">
        <f>COUNTA('届出・実績用　 (6コース) '!K17)*('届出・実績用　 (6コース) '!AK14+'届出・実績用　 (6コース) '!AK16)</f>
        <v>0</v>
      </c>
      <c r="DG17" s="80">
        <f>COUNTA('届出・実績用　 (6コース) '!L17)*('届出・実績用　 (6コース) '!AK14+'届出・実績用　 (6コース) '!AK16)</f>
        <v>0</v>
      </c>
      <c r="DH17" s="15"/>
      <c r="DI17" s="1" t="s">
        <v>87</v>
      </c>
      <c r="DJ17" s="24" t="s">
        <v>88</v>
      </c>
      <c r="DK17" s="24"/>
      <c r="DL17" s="24">
        <v>3</v>
      </c>
      <c r="DM17" s="15" t="s">
        <v>89</v>
      </c>
      <c r="DN17" s="3">
        <v>3</v>
      </c>
      <c r="DO17" s="3" t="s">
        <v>381</v>
      </c>
      <c r="DP17" s="3" t="s">
        <v>67</v>
      </c>
      <c r="DQ17" s="13">
        <v>900</v>
      </c>
      <c r="DR17" s="24" t="s">
        <v>90</v>
      </c>
      <c r="DS17" s="24" t="s">
        <v>66</v>
      </c>
      <c r="DT17" s="24" t="s">
        <v>70</v>
      </c>
      <c r="DU17" s="24">
        <v>3400</v>
      </c>
      <c r="DV17" s="24" t="s">
        <v>89</v>
      </c>
      <c r="DW17" s="209">
        <v>450</v>
      </c>
      <c r="DZ17" s="3"/>
      <c r="EA17" s="1"/>
      <c r="EB17" s="3"/>
      <c r="EQ17" s="1"/>
    </row>
    <row r="18" spans="2:147" ht="16.5" customHeight="1">
      <c r="B18" s="732"/>
      <c r="C18" s="405"/>
      <c r="D18" s="406"/>
      <c r="E18" s="399"/>
      <c r="F18" s="400"/>
      <c r="G18" s="466" t="s">
        <v>92</v>
      </c>
      <c r="H18" s="467"/>
      <c r="I18" s="149"/>
      <c r="J18" s="72"/>
      <c r="K18" s="156"/>
      <c r="L18" s="155"/>
      <c r="M18" s="740"/>
      <c r="N18" s="420" t="str">
        <f>IF(N17="","",VLOOKUP(N17,'届出・実績用　 (6コース) '!$DR:$DU,2,FALSE))</f>
        <v/>
      </c>
      <c r="O18" s="421"/>
      <c r="P18" s="421"/>
      <c r="Q18" s="422"/>
      <c r="R18" s="420" t="str">
        <f>IF(R17="","",VLOOKUP(R17,'届出・実績用　 (6コース) '!$DR:$DU,2,FALSE))</f>
        <v/>
      </c>
      <c r="S18" s="421"/>
      <c r="T18" s="421"/>
      <c r="U18" s="422"/>
      <c r="V18" s="420" t="str">
        <f>IF(V17="","",VLOOKUP(V17,'届出・実績用　 (6コース) '!$DR:$DU,2,FALSE))</f>
        <v/>
      </c>
      <c r="W18" s="421"/>
      <c r="X18" s="421"/>
      <c r="Y18" s="422"/>
      <c r="Z18" s="420" t="str">
        <f>IF(Z17="","",VLOOKUP(Z17,'届出・実績用　 (6コース) '!$DR:$DU,2,FALSE))</f>
        <v/>
      </c>
      <c r="AA18" s="421"/>
      <c r="AB18" s="421"/>
      <c r="AC18" s="422"/>
      <c r="AD18" s="420" t="str">
        <f>IF(AD17="","",VLOOKUP(AD17,'届出・実績用　 (6コース) '!$DR:$DU,2,FALSE))</f>
        <v/>
      </c>
      <c r="AE18" s="421"/>
      <c r="AF18" s="421"/>
      <c r="AG18" s="422"/>
      <c r="AH18" s="555" t="s">
        <v>93</v>
      </c>
      <c r="AI18" s="556"/>
      <c r="AJ18" s="557"/>
      <c r="AK18" s="511">
        <f>AK14+AK16</f>
        <v>0</v>
      </c>
      <c r="AL18" s="512"/>
      <c r="AM18" s="487">
        <f>AM14+AM16</f>
        <v>0</v>
      </c>
      <c r="AN18" s="487"/>
      <c r="AO18" s="488"/>
      <c r="AP18" s="458"/>
      <c r="AQ18" s="459"/>
      <c r="AR18" s="385"/>
      <c r="AS18" s="376"/>
      <c r="AT18" s="376"/>
      <c r="AU18" s="376"/>
      <c r="AV18" s="377"/>
      <c r="AW18" s="366"/>
      <c r="AX18" s="367"/>
      <c r="CB18" s="3"/>
      <c r="CC18" s="24"/>
      <c r="CD18" s="3"/>
      <c r="CE18" s="3"/>
      <c r="CF18" s="3"/>
      <c r="CG18" s="87" t="s">
        <v>94</v>
      </c>
      <c r="CH18" s="91" t="e">
        <f>CH17</f>
        <v>#N/A</v>
      </c>
      <c r="CI18" s="91" t="e">
        <f>CI17</f>
        <v>#N/A</v>
      </c>
      <c r="CJ18" s="91" t="e">
        <f>CJ17</f>
        <v>#N/A</v>
      </c>
      <c r="CK18" s="91" t="e">
        <f>CK17</f>
        <v>#N/A</v>
      </c>
      <c r="CL18" s="91" t="e">
        <f>CL17</f>
        <v>#N/A</v>
      </c>
      <c r="CN18" s="73"/>
      <c r="CO18" s="74" t="s">
        <v>92</v>
      </c>
      <c r="CP18" s="75">
        <f>SUMIF(CH16:CL16,"小値賀町",CH17:CL17)*'届出・実績用　 (6コース) '!AK14</f>
        <v>0</v>
      </c>
      <c r="CQ18" s="76">
        <f>SUMIF(CH16:CL16,"小値賀",CH18:CL18)*'届出・実績用　 (6コース) '!AK16</f>
        <v>0</v>
      </c>
      <c r="CR18" s="92"/>
      <c r="CS18" s="78"/>
      <c r="CT18" s="93"/>
      <c r="CU18" s="79" t="s">
        <v>92</v>
      </c>
      <c r="CV18" s="80" t="str">
        <f>IF('届出・実績用　 (6コース) '!I18="","0",DA14/CT15)</f>
        <v>0</v>
      </c>
      <c r="CW18" s="81" t="str">
        <f>IF('届出・実績用　 (6コース) '!I18="","0",DA15/CT15)</f>
        <v>0</v>
      </c>
      <c r="CX18" s="82">
        <f>CV18*'届出・実績用　 (6コース) '!AK14</f>
        <v>0</v>
      </c>
      <c r="CY18" s="83">
        <f>CW18*'届出・実績用　 (6コース) '!AK16</f>
        <v>0</v>
      </c>
      <c r="CZ18" s="84">
        <f t="shared" si="0"/>
        <v>0</v>
      </c>
      <c r="DA18" s="89"/>
      <c r="DB18" s="94"/>
      <c r="DC18" s="85" t="s">
        <v>92</v>
      </c>
      <c r="DD18" s="80" t="str">
        <f>IF(('届出・実績用　 (6コース) '!J18)="","0",('届出・実績用　 (6コース) '!AK14+'届出・実績用　 (6コース) '!AK16)*'届出・実績用　 (6コース) '!J18*1000)</f>
        <v>0</v>
      </c>
      <c r="DE18" s="80">
        <f>COUNTA('届出・実績用　 (6コース) '!I18)*('届出・実績用　 (6コース) '!AK14+'届出・実績用　 (6コース) '!AK16)</f>
        <v>0</v>
      </c>
      <c r="DF18" s="80">
        <f>COUNTA('届出・実績用　 (6コース) '!K18)*('届出・実績用　 (6コース) '!AK14+'届出・実績用　 (6コース) '!AK16)</f>
        <v>0</v>
      </c>
      <c r="DG18" s="80">
        <f>COUNTA('届出・実績用　 (6コース) '!L18)*('届出・実績用　 (6コース) '!AK14+'届出・実績用　 (6コース) '!AK16)</f>
        <v>0</v>
      </c>
      <c r="DH18" s="15"/>
      <c r="DI18" s="3"/>
      <c r="DK18" s="24"/>
      <c r="DL18" s="24">
        <v>4</v>
      </c>
      <c r="DM18" s="15" t="s">
        <v>95</v>
      </c>
      <c r="DN18" s="3">
        <v>4</v>
      </c>
      <c r="DO18" s="3" t="s">
        <v>382</v>
      </c>
      <c r="DP18" s="3" t="s">
        <v>67</v>
      </c>
      <c r="DQ18" s="13">
        <v>200</v>
      </c>
      <c r="DR18" s="24" t="s">
        <v>96</v>
      </c>
      <c r="DS18" s="24" t="s">
        <v>97</v>
      </c>
      <c r="DT18" s="24" t="s">
        <v>70</v>
      </c>
      <c r="DU18" s="24">
        <v>4400</v>
      </c>
      <c r="DV18" s="24" t="s">
        <v>89</v>
      </c>
      <c r="DW18" s="209">
        <v>100</v>
      </c>
      <c r="DZ18" s="3"/>
      <c r="EA18" s="1"/>
      <c r="EB18" s="3"/>
      <c r="EQ18" s="1"/>
    </row>
    <row r="19" spans="2:147" ht="16.5" customHeight="1" thickBot="1">
      <c r="B19" s="733"/>
      <c r="C19" s="407"/>
      <c r="D19" s="408"/>
      <c r="E19" s="401"/>
      <c r="F19" s="402"/>
      <c r="G19" s="480" t="s">
        <v>99</v>
      </c>
      <c r="H19" s="481"/>
      <c r="I19" s="150"/>
      <c r="J19" s="95"/>
      <c r="K19" s="157"/>
      <c r="L19" s="158"/>
      <c r="M19" s="741"/>
      <c r="N19" s="482" t="str">
        <f>IF(N17="","",VLOOKUP(N17,'届出・実績用　 (6コース) '!$DR:$DU,4,FALSE))</f>
        <v/>
      </c>
      <c r="O19" s="483"/>
      <c r="P19" s="483"/>
      <c r="Q19" s="484"/>
      <c r="R19" s="482" t="str">
        <f>IF(R17="","",VLOOKUP(R17,'届出・実績用　 (6コース) '!$DR:$DU,4,FALSE))</f>
        <v/>
      </c>
      <c r="S19" s="483"/>
      <c r="T19" s="483"/>
      <c r="U19" s="484"/>
      <c r="V19" s="482" t="str">
        <f>IF(V17="","",VLOOKUP(V17,'届出・実績用　 (6コース) '!$DR:$DU,4,FALSE))</f>
        <v/>
      </c>
      <c r="W19" s="483"/>
      <c r="X19" s="483"/>
      <c r="Y19" s="484"/>
      <c r="Z19" s="482" t="str">
        <f>IF(Z17="","",VLOOKUP(Z17,'届出・実績用　 (6コース) '!$DR:$DU,4,FALSE))</f>
        <v/>
      </c>
      <c r="AA19" s="483"/>
      <c r="AB19" s="483"/>
      <c r="AC19" s="484"/>
      <c r="AD19" s="482" t="str">
        <f>IF(AD17="","",VLOOKUP(AD17,'届出・実績用　 (6コース) '!$DR:$DU,4,FALSE))</f>
        <v/>
      </c>
      <c r="AE19" s="483"/>
      <c r="AF19" s="483"/>
      <c r="AG19" s="484"/>
      <c r="AH19" s="558"/>
      <c r="AI19" s="559"/>
      <c r="AJ19" s="560"/>
      <c r="AK19" s="507"/>
      <c r="AL19" s="508"/>
      <c r="AM19" s="489"/>
      <c r="AN19" s="489"/>
      <c r="AO19" s="490"/>
      <c r="AP19" s="460"/>
      <c r="AQ19" s="461"/>
      <c r="AR19" s="386"/>
      <c r="AS19" s="378"/>
      <c r="AT19" s="378"/>
      <c r="AU19" s="378"/>
      <c r="AV19" s="379"/>
      <c r="AW19" s="368"/>
      <c r="AX19" s="369"/>
      <c r="CB19" s="3"/>
      <c r="CC19" s="24"/>
      <c r="CD19" s="3"/>
      <c r="CE19" s="3"/>
      <c r="CF19" s="3"/>
      <c r="CN19" s="96"/>
      <c r="CO19" s="97" t="s">
        <v>99</v>
      </c>
      <c r="CP19" s="98">
        <f>SUMIF(CH16:CL16,"宇久町",CH17:CL17)*'届出・実績用　 (6コース) '!AK14</f>
        <v>0</v>
      </c>
      <c r="CQ19" s="99">
        <f>SUMIF(CH16:CL16,"宇久",CH18:CL18)*'届出・実績用　 (6コース) '!AK16</f>
        <v>0</v>
      </c>
      <c r="CR19" s="32"/>
      <c r="CS19" s="78"/>
      <c r="CT19" s="100"/>
      <c r="CU19" s="101" t="s">
        <v>99</v>
      </c>
      <c r="CV19" s="102" t="str">
        <f>IF('届出・実績用　 (6コース) '!I19="","0",DA14/CT15)</f>
        <v>0</v>
      </c>
      <c r="CW19" s="103" t="str">
        <f>IF('届出・実績用　 (6コース) '!I19="","0",DA15/CT15)</f>
        <v>0</v>
      </c>
      <c r="CX19" s="104">
        <f>CV19*'届出・実績用　 (6コース) '!AK14</f>
        <v>0</v>
      </c>
      <c r="CY19" s="105">
        <f>CW19*'届出・実績用　 (6コース) '!AK16</f>
        <v>0</v>
      </c>
      <c r="CZ19" s="106">
        <f t="shared" si="0"/>
        <v>0</v>
      </c>
      <c r="DA19" s="89"/>
      <c r="DC19" s="107" t="s">
        <v>99</v>
      </c>
      <c r="DD19" s="102" t="str">
        <f>IF(('届出・実績用　 (6コース) '!J19)="","0",('届出・実績用　 (6コース) '!AK14+'届出・実績用　 (6コース) '!AK16)*'届出・実績用　 (6コース) '!J19*1000)</f>
        <v>0</v>
      </c>
      <c r="DE19" s="102">
        <f>COUNTA('届出・実績用　 (6コース) '!I19)*('届出・実績用　 (6コース) '!AK14+'届出・実績用　 (6コース) '!AK16)</f>
        <v>0</v>
      </c>
      <c r="DF19" s="102">
        <f>COUNTA('届出・実績用　 (6コース) '!K19)*('届出・実績用　 (6コース) '!AK14+'届出・実績用　 (6コース) '!AK16)</f>
        <v>0</v>
      </c>
      <c r="DG19" s="102">
        <f>COUNTA('届出・実績用　 (6コース) '!L19)*('届出・実績用　 (6コース) '!AK14+'届出・実績用　 (6コース) '!AK16)</f>
        <v>0</v>
      </c>
      <c r="DH19" s="15"/>
      <c r="DI19" s="3"/>
      <c r="DJ19" s="24"/>
      <c r="DK19" s="24"/>
      <c r="DL19" s="3"/>
      <c r="DM19" s="15" t="s">
        <v>100</v>
      </c>
      <c r="DN19" s="3">
        <v>5</v>
      </c>
      <c r="DO19" s="3" t="s">
        <v>383</v>
      </c>
      <c r="DP19" s="3" t="s">
        <v>67</v>
      </c>
      <c r="DQ19" s="13">
        <v>200</v>
      </c>
      <c r="DR19" s="24" t="s">
        <v>101</v>
      </c>
      <c r="DS19" s="24" t="s">
        <v>102</v>
      </c>
      <c r="DT19" s="24" t="s">
        <v>70</v>
      </c>
      <c r="DU19" s="24">
        <v>3900</v>
      </c>
      <c r="DV19" s="24" t="s">
        <v>65</v>
      </c>
      <c r="DW19" s="209">
        <v>100</v>
      </c>
      <c r="DZ19" s="3"/>
      <c r="EA19" s="1"/>
      <c r="EB19" s="3"/>
      <c r="EQ19" s="1"/>
    </row>
    <row r="20" spans="2:147" ht="16.5" customHeight="1" thickTop="1" thickBot="1">
      <c r="B20" s="734">
        <v>2</v>
      </c>
      <c r="C20" s="477"/>
      <c r="D20" s="474"/>
      <c r="E20" s="391"/>
      <c r="F20" s="392"/>
      <c r="G20" s="485" t="s">
        <v>55</v>
      </c>
      <c r="H20" s="486"/>
      <c r="I20" s="148"/>
      <c r="J20" s="55"/>
      <c r="K20" s="151"/>
      <c r="L20" s="152"/>
      <c r="M20" s="468" t="s">
        <v>56</v>
      </c>
      <c r="N20" s="56"/>
      <c r="O20" s="415" t="str">
        <f>IF(N20="","",VLOOKUP(N20,'届出・実績用　 (6コース) '!$DN:$DQ,3,FALSE))</f>
        <v/>
      </c>
      <c r="P20" s="416"/>
      <c r="Q20" s="424"/>
      <c r="R20" s="56"/>
      <c r="S20" s="415" t="str">
        <f>IF(R20="","",VLOOKUP(R20,'届出・実績用　 (6コース) '!$DN:$DQ,3,FALSE))</f>
        <v/>
      </c>
      <c r="T20" s="416"/>
      <c r="U20" s="424"/>
      <c r="V20" s="56"/>
      <c r="W20" s="415" t="str">
        <f>IF(V20="","",VLOOKUP(V20,'届出・実績用　 (6コース) '!$DN:$DQ,3,FALSE))</f>
        <v/>
      </c>
      <c r="X20" s="416"/>
      <c r="Y20" s="424"/>
      <c r="Z20" s="56"/>
      <c r="AA20" s="415" t="str">
        <f>IF(Z20="","",VLOOKUP(Z20,'届出・実績用　 (6コース) '!$DN:$DQ,3,FALSE))</f>
        <v/>
      </c>
      <c r="AB20" s="416"/>
      <c r="AC20" s="424"/>
      <c r="AD20" s="56"/>
      <c r="AE20" s="415" t="str">
        <f>IF(AD20="","",VLOOKUP(AD20,'届出・実績用　 (6コース) '!$DN:$DQ,3,FALSE))</f>
        <v/>
      </c>
      <c r="AF20" s="416"/>
      <c r="AG20" s="416"/>
      <c r="AH20" s="554" t="s">
        <v>57</v>
      </c>
      <c r="AI20" s="511">
        <f>DA20+CR20</f>
        <v>0</v>
      </c>
      <c r="AJ20" s="512"/>
      <c r="AK20" s="515"/>
      <c r="AL20" s="516"/>
      <c r="AM20" s="487">
        <f>(AI20*AK20)</f>
        <v>0</v>
      </c>
      <c r="AN20" s="487"/>
      <c r="AO20" s="527"/>
      <c r="AP20" s="456">
        <f>SUM('届出・実績用　 (6コース) '!J20:J25)*AK24</f>
        <v>0</v>
      </c>
      <c r="AQ20" s="457"/>
      <c r="AR20" s="380"/>
      <c r="AS20" s="381"/>
      <c r="AT20" s="381"/>
      <c r="AU20" s="381"/>
      <c r="AV20" s="382"/>
      <c r="AW20" s="370" t="s">
        <v>376</v>
      </c>
      <c r="AX20" s="371"/>
      <c r="CB20" s="3"/>
      <c r="CC20" s="24"/>
      <c r="CD20" s="3"/>
      <c r="CE20" s="3"/>
      <c r="CF20" s="3"/>
      <c r="CN20" s="58">
        <v>2</v>
      </c>
      <c r="CO20" s="59" t="s">
        <v>59</v>
      </c>
      <c r="CP20" s="60">
        <f>SUMIF(CH22:CL22,"対馬市",CH23:CL23)*'届出・実績用　 (6コース) '!AK20</f>
        <v>0</v>
      </c>
      <c r="CQ20" s="61">
        <f>SUMIF(CH22:CL22,"対馬市",CH24:CL24)*'届出・実績用　 (6コース) '!AK22</f>
        <v>0</v>
      </c>
      <c r="CR20" s="62">
        <f>SUM('届出・実績用　 (6コース) '!N25:AG25)</f>
        <v>0</v>
      </c>
      <c r="CS20" s="78"/>
      <c r="CT20" s="63" t="s">
        <v>10</v>
      </c>
      <c r="CU20" s="64" t="s">
        <v>59</v>
      </c>
      <c r="CV20" s="65" t="str">
        <f>IF('届出・実績用　 (6コース) '!I20="","0",DA20/CT21)</f>
        <v>0</v>
      </c>
      <c r="CW20" s="66" t="str">
        <f>IF('届出・実績用　 (6コース) '!I20="","0",DA21/CT21)</f>
        <v>0</v>
      </c>
      <c r="CX20" s="67">
        <f>CV20*'届出・実績用　 (6コース) '!AK20</f>
        <v>0</v>
      </c>
      <c r="CY20" s="68">
        <f>CW20*'届出・実績用　 (6コース) '!AK22</f>
        <v>0</v>
      </c>
      <c r="CZ20" s="69">
        <f t="shared" si="0"/>
        <v>0</v>
      </c>
      <c r="DA20" s="62">
        <f>SUM('届出・実績用　 (6コース) '!N22:AG22)</f>
        <v>0</v>
      </c>
      <c r="DC20" s="70" t="s">
        <v>59</v>
      </c>
      <c r="DD20" s="65" t="str">
        <f>IF(('届出・実績用　 (6コース) '!J20)="","0",('届出・実績用　 (6コース) '!AK20+'届出・実績用　 (6コース) '!AK22)*'届出・実績用　 (6コース) '!J20*1000)</f>
        <v>0</v>
      </c>
      <c r="DE20" s="65">
        <f>COUNTA('届出・実績用　 (6コース) '!I20)*('届出・実績用　 (6コース) '!AK20+'届出・実績用　 (6コース) '!AK22)</f>
        <v>0</v>
      </c>
      <c r="DF20" s="65">
        <f>COUNTA('届出・実績用　 (6コース) '!K20)*('届出・実績用　 (6コース) '!AK20+'届出・実績用　 (6コース) '!AK22)</f>
        <v>0</v>
      </c>
      <c r="DG20" s="65">
        <f>COUNTA('届出・実績用　 (6コース) '!L20)*('届出・実績用　 (6コース) '!AK20+'届出・実績用　 (6コース) '!AK22)</f>
        <v>0</v>
      </c>
      <c r="DH20" s="15"/>
      <c r="DI20" s="3"/>
      <c r="DJ20" s="24"/>
      <c r="DK20" s="24"/>
      <c r="DL20" s="24"/>
      <c r="DM20" s="15" t="s">
        <v>104</v>
      </c>
      <c r="DN20" s="3">
        <v>7</v>
      </c>
      <c r="DO20" s="3" t="s">
        <v>379</v>
      </c>
      <c r="DP20" s="3" t="s">
        <v>244</v>
      </c>
      <c r="DQ20" s="209">
        <v>3300</v>
      </c>
      <c r="DU20" s="8"/>
      <c r="DV20" s="8"/>
      <c r="DW20" s="209">
        <v>1650</v>
      </c>
      <c r="DZ20" s="3"/>
      <c r="EA20" s="1"/>
      <c r="EB20" s="3"/>
      <c r="EQ20" s="1"/>
    </row>
    <row r="21" spans="2:147" ht="16.5" customHeight="1">
      <c r="B21" s="735"/>
      <c r="C21" s="478"/>
      <c r="D21" s="475"/>
      <c r="E21" s="393"/>
      <c r="F21" s="394"/>
      <c r="G21" s="466" t="s">
        <v>60</v>
      </c>
      <c r="H21" s="467"/>
      <c r="I21" s="149"/>
      <c r="J21" s="72"/>
      <c r="K21" s="153"/>
      <c r="L21" s="154"/>
      <c r="M21" s="469"/>
      <c r="N21" s="412" t="str">
        <f>IF(N20="","",VLOOKUP(N20,'届出・実績用　 (6コース) '!$DN:$DQ,2,FALSE))</f>
        <v/>
      </c>
      <c r="O21" s="413"/>
      <c r="P21" s="413"/>
      <c r="Q21" s="414"/>
      <c r="R21" s="412" t="str">
        <f>IF(R20="","",VLOOKUP(R20,$DN:$DQ,2,FALSE))</f>
        <v/>
      </c>
      <c r="S21" s="413"/>
      <c r="T21" s="413"/>
      <c r="U21" s="414"/>
      <c r="V21" s="412" t="str">
        <f>IF(V20="","",VLOOKUP(V20,'届出・実績用　 (6コース) '!$DN:$DQ,2,FALSE))</f>
        <v/>
      </c>
      <c r="W21" s="413"/>
      <c r="X21" s="413"/>
      <c r="Y21" s="414"/>
      <c r="Z21" s="412" t="str">
        <f>IF(Z20="","",VLOOKUP(Z20,'届出・実績用　 (6コース) '!$DN:$DQ,2,FALSE))</f>
        <v/>
      </c>
      <c r="AA21" s="413"/>
      <c r="AB21" s="413"/>
      <c r="AC21" s="414"/>
      <c r="AD21" s="412" t="str">
        <f>IF(AD20="","",VLOOKUP(AD20,'届出・実績用　 (6コース) '!$DN:$DQ,2,FALSE))</f>
        <v/>
      </c>
      <c r="AE21" s="413"/>
      <c r="AF21" s="413"/>
      <c r="AG21" s="413"/>
      <c r="AH21" s="510"/>
      <c r="AI21" s="513"/>
      <c r="AJ21" s="514"/>
      <c r="AK21" s="517"/>
      <c r="AL21" s="518"/>
      <c r="AM21" s="462"/>
      <c r="AN21" s="462"/>
      <c r="AO21" s="463"/>
      <c r="AP21" s="458"/>
      <c r="AQ21" s="459"/>
      <c r="AR21" s="383"/>
      <c r="AS21" s="384"/>
      <c r="AT21" s="376"/>
      <c r="AU21" s="376"/>
      <c r="AV21" s="377"/>
      <c r="AW21" s="366"/>
      <c r="AX21" s="367"/>
      <c r="CB21" s="3"/>
      <c r="CC21" s="24"/>
      <c r="CD21" s="3"/>
      <c r="CE21" s="3"/>
      <c r="CF21" s="3"/>
      <c r="CN21" s="73"/>
      <c r="CO21" s="74" t="s">
        <v>61</v>
      </c>
      <c r="CP21" s="75">
        <f>SUMIF(CH22:CL22,"壱岐市",CH23:CL23)*'届出・実績用　 (6コース) '!AK20</f>
        <v>0</v>
      </c>
      <c r="CQ21" s="76">
        <f>SUMIF(CH22:CL22,"壱岐市",CH24:CL24)*'届出・実績用　 (6コース) '!AK22</f>
        <v>0</v>
      </c>
      <c r="CR21" s="77">
        <f>CR20</f>
        <v>0</v>
      </c>
      <c r="CS21" s="78"/>
      <c r="CT21" s="543">
        <f>COUNTA('届出・実績用　 (6コース) '!I20:I25)</f>
        <v>0</v>
      </c>
      <c r="CU21" s="79" t="s">
        <v>61</v>
      </c>
      <c r="CV21" s="80" t="str">
        <f>IF('届出・実績用　 (6コース) '!I21="","0",DA20/CT21)</f>
        <v>0</v>
      </c>
      <c r="CW21" s="81" t="str">
        <f>IF('届出・実績用　 (6コース) '!I21="","0",DA21/CT21)</f>
        <v>0</v>
      </c>
      <c r="CX21" s="82">
        <f>CV21*'届出・実績用　 (6コース) '!AK20</f>
        <v>0</v>
      </c>
      <c r="CY21" s="83">
        <f>CW21*'届出・実績用　 (6コース) '!AK22</f>
        <v>0</v>
      </c>
      <c r="CZ21" s="84">
        <f t="shared" si="0"/>
        <v>0</v>
      </c>
      <c r="DA21" s="77">
        <f>CL52</f>
        <v>0</v>
      </c>
      <c r="DC21" s="85" t="s">
        <v>61</v>
      </c>
      <c r="DD21" s="80" t="str">
        <f>IF(('届出・実績用　 (6コース) '!J21)="","0",('届出・実績用　 (6コース) '!AK20+'届出・実績用　 (6コース) '!AK22)*'届出・実績用　 (6コース) '!J21*1000)</f>
        <v>0</v>
      </c>
      <c r="DE21" s="80">
        <f>COUNTA('届出・実績用　 (6コース) '!I21)*('届出・実績用　 (6コース) '!AK20+'届出・実績用　 (6コース) '!AK22)</f>
        <v>0</v>
      </c>
      <c r="DF21" s="80">
        <f>COUNTA('届出・実績用　 (6コース) '!K21)*('届出・実績用　 (6コース) '!AK20+'届出・実績用　 (6コース) '!AK22)</f>
        <v>0</v>
      </c>
      <c r="DG21" s="80">
        <f>COUNTA('届出・実績用　 (6コース) '!L21)*('届出・実績用　 (6コース) '!AK20+'届出・実績用　 (6コース) '!AK22)</f>
        <v>0</v>
      </c>
      <c r="DH21" s="15"/>
      <c r="DI21" s="3"/>
      <c r="DJ21" s="24"/>
      <c r="DK21" s="24"/>
      <c r="DL21" s="24"/>
      <c r="DN21" s="3">
        <v>8</v>
      </c>
      <c r="DO21" s="3" t="s">
        <v>380</v>
      </c>
      <c r="DP21" s="3" t="s">
        <v>244</v>
      </c>
      <c r="DQ21" s="209">
        <v>3700</v>
      </c>
      <c r="DR21" s="8" t="s">
        <v>105</v>
      </c>
      <c r="DS21" s="8" t="s">
        <v>106</v>
      </c>
      <c r="DT21" s="8" t="s">
        <v>107</v>
      </c>
      <c r="DU21" s="8">
        <v>3900</v>
      </c>
      <c r="DV21" s="24" t="s">
        <v>65</v>
      </c>
      <c r="DW21" s="209">
        <v>1850</v>
      </c>
      <c r="DZ21" s="3"/>
      <c r="EA21" s="1"/>
      <c r="EB21" s="3"/>
      <c r="EQ21" s="1"/>
    </row>
    <row r="22" spans="2:147" ht="16.5" customHeight="1" thickBot="1">
      <c r="B22" s="735"/>
      <c r="C22" s="479"/>
      <c r="D22" s="476"/>
      <c r="E22" s="395"/>
      <c r="F22" s="396"/>
      <c r="G22" s="466" t="s">
        <v>73</v>
      </c>
      <c r="H22" s="467"/>
      <c r="I22" s="149"/>
      <c r="J22" s="72"/>
      <c r="K22" s="153"/>
      <c r="L22" s="155"/>
      <c r="M22" s="470"/>
      <c r="N22" s="409" t="str">
        <f>IF(N20="","",VLOOKUP(N20,'届出・実績用　 (6コース) '!$DN:$DQ,4,FALSE))</f>
        <v/>
      </c>
      <c r="O22" s="410"/>
      <c r="P22" s="410"/>
      <c r="Q22" s="411"/>
      <c r="R22" s="409" t="str">
        <f>IF(R20="","",VLOOKUP(R20,'届出・実績用　 (6コース) '!$DN:$DQ,4,FALSE))</f>
        <v/>
      </c>
      <c r="S22" s="410"/>
      <c r="T22" s="410"/>
      <c r="U22" s="411"/>
      <c r="V22" s="423" t="str">
        <f>IF(V20="","",VLOOKUP(V20,'届出・実績用　 (6コース) '!$DN:$DQ,4,FALSE))</f>
        <v/>
      </c>
      <c r="W22" s="410"/>
      <c r="X22" s="410"/>
      <c r="Y22" s="411"/>
      <c r="Z22" s="409" t="str">
        <f>IF(Z20="","",VLOOKUP(Z20,'届出・実績用　 (6コース) '!$DN:$DQ,4,FALSE))</f>
        <v/>
      </c>
      <c r="AA22" s="410"/>
      <c r="AB22" s="410"/>
      <c r="AC22" s="411"/>
      <c r="AD22" s="409" t="str">
        <f>IF(AD20="","",VLOOKUP(AD20,'届出・実績用　 (6コース) '!$DN:$DQ,4,FALSE))</f>
        <v/>
      </c>
      <c r="AE22" s="410"/>
      <c r="AF22" s="410"/>
      <c r="AG22" s="410"/>
      <c r="AH22" s="503" t="s">
        <v>74</v>
      </c>
      <c r="AI22" s="505">
        <f>CR21+DA21</f>
        <v>0</v>
      </c>
      <c r="AJ22" s="506"/>
      <c r="AK22" s="519"/>
      <c r="AL22" s="520"/>
      <c r="AM22" s="462">
        <f>(AI22*AK22)</f>
        <v>0</v>
      </c>
      <c r="AN22" s="462"/>
      <c r="AO22" s="463"/>
      <c r="AP22" s="458"/>
      <c r="AQ22" s="459"/>
      <c r="AR22" s="385"/>
      <c r="AS22" s="376"/>
      <c r="AT22" s="376"/>
      <c r="AU22" s="376"/>
      <c r="AV22" s="377"/>
      <c r="AW22" s="372"/>
      <c r="AX22" s="373"/>
      <c r="CB22" s="3"/>
      <c r="CC22" s="24"/>
      <c r="CD22" s="3"/>
      <c r="CE22" s="3"/>
      <c r="CF22" s="3"/>
      <c r="CG22" s="87" t="s">
        <v>75</v>
      </c>
      <c r="CH22" s="88" t="e">
        <f>VLOOKUP('届出・実績用　 (6コース) '!N23,$DR:$DV,5,FALSE)</f>
        <v>#N/A</v>
      </c>
      <c r="CI22" s="88" t="e">
        <f>VLOOKUP('届出・実績用　 (6コース) '!R23,$DR:$DV,5,FALSE)</f>
        <v>#N/A</v>
      </c>
      <c r="CJ22" s="88" t="e">
        <f>VLOOKUP('届出・実績用　 (6コース) '!V23,$DR:$DV,5,FALSE)</f>
        <v>#N/A</v>
      </c>
      <c r="CK22" s="88" t="e">
        <f>VLOOKUP('届出・実績用　 (6コース) '!Z23,$DR:$DV,5,FALSE)</f>
        <v>#N/A</v>
      </c>
      <c r="CL22" s="88" t="e">
        <f>VLOOKUP('届出・実績用　 (6コース) '!AD23,$DR:$DV,5,FALSE)</f>
        <v>#N/A</v>
      </c>
      <c r="CN22" s="73"/>
      <c r="CO22" s="74" t="s">
        <v>73</v>
      </c>
      <c r="CP22" s="75">
        <f>SUMIF(CH22:CL22,"五島市",CH23:CL23)*'届出・実績用　 (6コース) '!AK20</f>
        <v>0</v>
      </c>
      <c r="CQ22" s="76">
        <f>SUMIF(CH22:CL22,"五島市",CH24:CL24)*'届出・実績用　 (6コース) '!AK22</f>
        <v>0</v>
      </c>
      <c r="CR22" s="92"/>
      <c r="CS22" s="78"/>
      <c r="CT22" s="544"/>
      <c r="CU22" s="79" t="s">
        <v>73</v>
      </c>
      <c r="CV22" s="80" t="str">
        <f>IF('届出・実績用　 (6コース) '!I22="","0",DA20/CT21)</f>
        <v>0</v>
      </c>
      <c r="CW22" s="81" t="str">
        <f>IF('届出・実績用　 (6コース) '!I22="","0",DA21/CT21)</f>
        <v>0</v>
      </c>
      <c r="CX22" s="82">
        <f>CV22*'届出・実績用　 (6コース) '!AK20</f>
        <v>0</v>
      </c>
      <c r="CY22" s="83">
        <f>CW22*'届出・実績用　 (6コース) '!AK22</f>
        <v>0</v>
      </c>
      <c r="CZ22" s="84">
        <f t="shared" si="0"/>
        <v>0</v>
      </c>
      <c r="DA22" s="89"/>
      <c r="DC22" s="85" t="s">
        <v>73</v>
      </c>
      <c r="DD22" s="80" t="str">
        <f>IF(('届出・実績用　 (6コース) '!J22)="","0",('届出・実績用　 (6コース) '!AK20+'届出・実績用　 (6コース) '!AK22)*'届出・実績用　 (6コース) '!J22*1000)</f>
        <v>0</v>
      </c>
      <c r="DE22" s="80">
        <f>COUNTA('届出・実績用　 (6コース) '!I22)*('届出・実績用　 (6コース) '!AK20+'届出・実績用　 (6コース) '!AK22)</f>
        <v>0</v>
      </c>
      <c r="DF22" s="80">
        <f>COUNTA('届出・実績用　 (6コース) '!K22)*('届出・実績用　 (6コース) '!AK20+'届出・実績用　 (6コース) '!AK22)</f>
        <v>0</v>
      </c>
      <c r="DG22" s="80">
        <f>COUNTA('届出・実績用　 (6コース) '!L22)*('届出・実績用　 (6コース) '!AK20+'届出・実績用　 (6コース) '!AK22)</f>
        <v>0</v>
      </c>
      <c r="DH22" s="15"/>
      <c r="DI22" s="15"/>
      <c r="DK22" s="24"/>
      <c r="DL22" s="7"/>
      <c r="DN22" s="3">
        <v>9</v>
      </c>
      <c r="DO22" s="3" t="s">
        <v>382</v>
      </c>
      <c r="DP22" s="3" t="s">
        <v>244</v>
      </c>
      <c r="DQ22" s="209">
        <v>400</v>
      </c>
      <c r="DR22" s="8" t="s">
        <v>108</v>
      </c>
      <c r="DS22" s="8" t="s">
        <v>109</v>
      </c>
      <c r="DT22" s="8" t="s">
        <v>107</v>
      </c>
      <c r="DU22" s="8">
        <v>3400</v>
      </c>
      <c r="DV22" s="24" t="s">
        <v>89</v>
      </c>
      <c r="DW22" s="209">
        <v>200</v>
      </c>
      <c r="DZ22" s="3"/>
      <c r="EA22" s="1"/>
      <c r="EB22" s="3"/>
      <c r="EQ22" s="1"/>
    </row>
    <row r="23" spans="2:147" ht="16.5" customHeight="1" thickBot="1">
      <c r="B23" s="735"/>
      <c r="C23" s="403" t="s">
        <v>375</v>
      </c>
      <c r="D23" s="404"/>
      <c r="E23" s="397" t="s">
        <v>375</v>
      </c>
      <c r="F23" s="398"/>
      <c r="G23" s="466" t="s">
        <v>84</v>
      </c>
      <c r="H23" s="467"/>
      <c r="I23" s="149"/>
      <c r="J23" s="72"/>
      <c r="K23" s="153"/>
      <c r="L23" s="155"/>
      <c r="M23" s="739" t="s">
        <v>85</v>
      </c>
      <c r="N23" s="140"/>
      <c r="O23" s="417" t="str">
        <f>IF(N23="","",VLOOKUP(N23,'届出・実績用　 (6コース) '!$DR:$DU,3,FALSE))</f>
        <v/>
      </c>
      <c r="P23" s="418"/>
      <c r="Q23" s="419"/>
      <c r="R23" s="140"/>
      <c r="S23" s="417" t="str">
        <f>IF(R23="","",VLOOKUP(R23,'届出・実績用　 (6コース) '!$DR:$DU,3,FALSE))</f>
        <v/>
      </c>
      <c r="T23" s="418"/>
      <c r="U23" s="419"/>
      <c r="V23" s="90"/>
      <c r="W23" s="417" t="str">
        <f>IF(V23="","",VLOOKUP(V23,'届出・実績用　 (6コース) '!$DR:$DU,3,FALSE))</f>
        <v/>
      </c>
      <c r="X23" s="418"/>
      <c r="Y23" s="419"/>
      <c r="Z23" s="140"/>
      <c r="AA23" s="417" t="str">
        <f>IF(Z23="","",VLOOKUP(Z23,'届出・実績用　 (6コース) '!$DR:$DU,3,FALSE))</f>
        <v/>
      </c>
      <c r="AB23" s="418"/>
      <c r="AC23" s="419"/>
      <c r="AD23" s="140"/>
      <c r="AE23" s="417" t="str">
        <f>IF(AD23="","",VLOOKUP(AD23,'届出・実績用　 (6コース) '!$DR:$DU,3,FALSE))</f>
        <v/>
      </c>
      <c r="AF23" s="418"/>
      <c r="AG23" s="418"/>
      <c r="AH23" s="504"/>
      <c r="AI23" s="507"/>
      <c r="AJ23" s="508"/>
      <c r="AK23" s="521"/>
      <c r="AL23" s="522"/>
      <c r="AM23" s="464"/>
      <c r="AN23" s="464"/>
      <c r="AO23" s="465"/>
      <c r="AP23" s="458"/>
      <c r="AQ23" s="459"/>
      <c r="AR23" s="385"/>
      <c r="AS23" s="376"/>
      <c r="AT23" s="376"/>
      <c r="AU23" s="376"/>
      <c r="AV23" s="377"/>
      <c r="AW23" s="374" t="s">
        <v>377</v>
      </c>
      <c r="AX23" s="375"/>
      <c r="CB23" s="3"/>
      <c r="CC23" s="8"/>
      <c r="CD23" s="3"/>
      <c r="CE23" s="3"/>
      <c r="CF23" s="3"/>
      <c r="CG23" s="87" t="s">
        <v>86</v>
      </c>
      <c r="CH23" s="91" t="e">
        <f>VLOOKUP('届出・実績用　 (6コース) '!N23,$DR:$DV,4,FALSE)</f>
        <v>#N/A</v>
      </c>
      <c r="CI23" s="91" t="e">
        <f>VLOOKUP('届出・実績用　 (6コース) '!R23,$DR:$DV,4,FALSE)</f>
        <v>#N/A</v>
      </c>
      <c r="CJ23" s="91" t="e">
        <f>VLOOKUP('届出・実績用　 (6コース) '!V23,$DR:$DV,4,FALSE)</f>
        <v>#N/A</v>
      </c>
      <c r="CK23" s="91" t="e">
        <f>VLOOKUP('届出・実績用　 (6コース) '!Z23,$DR:$DV,4,FALSE)</f>
        <v>#N/A</v>
      </c>
      <c r="CL23" s="91" t="e">
        <f>VLOOKUP('届出・実績用　 (6コース) '!AD23,$DR:$DV,4,FALSE)</f>
        <v>#N/A</v>
      </c>
      <c r="CN23" s="73"/>
      <c r="CO23" s="74" t="s">
        <v>84</v>
      </c>
      <c r="CP23" s="75">
        <f>SUMIF(CH22:CL22,"新上五島町",CH23:CL23)*'届出・実績用　 (6コース) '!AK20</f>
        <v>0</v>
      </c>
      <c r="CQ23" s="76">
        <f>SUMIF(CH22:CL22,"上五島",CH24:CL24)*'届出・実績用　 (6コース) '!AK22</f>
        <v>0</v>
      </c>
      <c r="CR23" s="92"/>
      <c r="CS23" s="78"/>
      <c r="CT23" s="93"/>
      <c r="CU23" s="79" t="s">
        <v>84</v>
      </c>
      <c r="CV23" s="80" t="str">
        <f>IF('届出・実績用　 (6コース) '!I23="","0",DA20/CT21)</f>
        <v>0</v>
      </c>
      <c r="CW23" s="81" t="str">
        <f>IF('届出・実績用　 (6コース) '!I23="","0",DA21/CT21)</f>
        <v>0</v>
      </c>
      <c r="CX23" s="82">
        <f>CV23*'届出・実績用　 (6コース) '!AK20</f>
        <v>0</v>
      </c>
      <c r="CY23" s="83">
        <f>CW23*'届出・実績用　 (6コース) '!AK22</f>
        <v>0</v>
      </c>
      <c r="CZ23" s="84">
        <f t="shared" si="0"/>
        <v>0</v>
      </c>
      <c r="DA23" s="89"/>
      <c r="DB23" s="94"/>
      <c r="DC23" s="85" t="s">
        <v>84</v>
      </c>
      <c r="DD23" s="80" t="str">
        <f>IF(('届出・実績用　 (6コース) '!J23)="","0",('届出・実績用　 (6コース) '!AK20+'届出・実績用　 (6コース) '!AK22)*'届出・実績用　 (6コース) '!J23*1000)</f>
        <v>0</v>
      </c>
      <c r="DE23" s="80">
        <f>COUNTA('届出・実績用　 (6コース) '!I23)*('届出・実績用　 (6コース) '!AK20+'届出・実績用　 (6コース) '!AK22)</f>
        <v>0</v>
      </c>
      <c r="DF23" s="80">
        <f>COUNTA('届出・実績用　 (6コース) '!K23)*('届出・実績用　 (6コース) '!AK20+'届出・実績用　 (6コース) '!AK22)</f>
        <v>0</v>
      </c>
      <c r="DG23" s="80">
        <f>COUNTA('届出・実績用　 (6コース) '!L23)*('届出・実績用　 (6コース) '!AK20+'届出・実績用　 (6コース) '!AK22)</f>
        <v>0</v>
      </c>
      <c r="DH23" s="15"/>
      <c r="DI23" s="15"/>
      <c r="DK23" s="24"/>
      <c r="DL23" s="7"/>
      <c r="DM23" s="15"/>
      <c r="DN23" s="3">
        <v>10</v>
      </c>
      <c r="DO23" s="3" t="s">
        <v>384</v>
      </c>
      <c r="DP23" s="3" t="s">
        <v>67</v>
      </c>
      <c r="DQ23" s="209">
        <v>1600</v>
      </c>
      <c r="DU23" s="8"/>
      <c r="DV23" s="24"/>
      <c r="DW23" s="209">
        <v>800</v>
      </c>
      <c r="DZ23" s="3"/>
      <c r="EA23" s="1"/>
      <c r="EB23" s="3"/>
      <c r="EQ23" s="1"/>
    </row>
    <row r="24" spans="2:147" ht="16.5" customHeight="1">
      <c r="B24" s="735"/>
      <c r="C24" s="405"/>
      <c r="D24" s="406"/>
      <c r="E24" s="399"/>
      <c r="F24" s="400"/>
      <c r="G24" s="466" t="s">
        <v>92</v>
      </c>
      <c r="H24" s="467"/>
      <c r="I24" s="149"/>
      <c r="J24" s="72"/>
      <c r="K24" s="156"/>
      <c r="L24" s="155"/>
      <c r="M24" s="740"/>
      <c r="N24" s="420" t="str">
        <f>IF(N23="","",VLOOKUP(N23,'届出・実績用　 (6コース) '!$DR:$DU,2,FALSE))</f>
        <v/>
      </c>
      <c r="O24" s="421"/>
      <c r="P24" s="421"/>
      <c r="Q24" s="422"/>
      <c r="R24" s="420" t="str">
        <f>IF(R23="","",VLOOKUP(R23,'届出・実績用　 (6コース) '!$DR:$DU,2,FALSE))</f>
        <v/>
      </c>
      <c r="S24" s="421"/>
      <c r="T24" s="421"/>
      <c r="U24" s="422"/>
      <c r="V24" s="420" t="str">
        <f>IF(V23="","",VLOOKUP(V23,'届出・実績用　 (6コース) '!$DR:$DU,2,FALSE))</f>
        <v/>
      </c>
      <c r="W24" s="421"/>
      <c r="X24" s="421"/>
      <c r="Y24" s="422"/>
      <c r="Z24" s="420" t="str">
        <f>IF(Z23="","",VLOOKUP(Z23,'届出・実績用　 (6コース) '!$DR:$DU,2,FALSE))</f>
        <v/>
      </c>
      <c r="AA24" s="421"/>
      <c r="AB24" s="421"/>
      <c r="AC24" s="422"/>
      <c r="AD24" s="420" t="str">
        <f>IF(AD23="","",VLOOKUP(AD23,'届出・実績用　 (6コース) '!$DR:$DU,2,FALSE))</f>
        <v/>
      </c>
      <c r="AE24" s="421"/>
      <c r="AF24" s="421"/>
      <c r="AG24" s="422"/>
      <c r="AH24" s="555" t="s">
        <v>93</v>
      </c>
      <c r="AI24" s="556"/>
      <c r="AJ24" s="557"/>
      <c r="AK24" s="511">
        <f>AK20+AK22</f>
        <v>0</v>
      </c>
      <c r="AL24" s="512"/>
      <c r="AM24" s="487">
        <f>AM20+AM22</f>
        <v>0</v>
      </c>
      <c r="AN24" s="487"/>
      <c r="AO24" s="488"/>
      <c r="AP24" s="458"/>
      <c r="AQ24" s="459"/>
      <c r="AR24" s="385"/>
      <c r="AS24" s="376"/>
      <c r="AT24" s="376"/>
      <c r="AU24" s="376"/>
      <c r="AV24" s="377"/>
      <c r="AW24" s="366"/>
      <c r="AX24" s="367"/>
      <c r="CB24" s="3"/>
      <c r="CC24" s="8"/>
      <c r="CD24" s="3"/>
      <c r="CE24" s="3"/>
      <c r="CF24" s="3"/>
      <c r="CG24" s="87" t="s">
        <v>94</v>
      </c>
      <c r="CH24" s="91" t="e">
        <f>CH23</f>
        <v>#N/A</v>
      </c>
      <c r="CI24" s="91" t="e">
        <f>CI23</f>
        <v>#N/A</v>
      </c>
      <c r="CJ24" s="91" t="e">
        <f>CJ23</f>
        <v>#N/A</v>
      </c>
      <c r="CK24" s="91" t="e">
        <f>CK23</f>
        <v>#N/A</v>
      </c>
      <c r="CL24" s="91" t="e">
        <f>CL23</f>
        <v>#N/A</v>
      </c>
      <c r="CN24" s="73"/>
      <c r="CO24" s="74" t="s">
        <v>92</v>
      </c>
      <c r="CP24" s="75">
        <f>SUMIF(CH22:CL22,"小値賀町",CH23:CL23)*'届出・実績用　 (6コース) '!AK20</f>
        <v>0</v>
      </c>
      <c r="CQ24" s="76">
        <f>SUMIF(CH22:CL22,"小値賀",CH24:CL24)*'届出・実績用　 (6コース) '!AK22</f>
        <v>0</v>
      </c>
      <c r="CR24" s="92"/>
      <c r="CS24" s="78"/>
      <c r="CT24" s="93"/>
      <c r="CU24" s="79" t="s">
        <v>92</v>
      </c>
      <c r="CV24" s="80" t="str">
        <f>IF('届出・実績用　 (6コース) '!I24="","0",DA20/CT21)</f>
        <v>0</v>
      </c>
      <c r="CW24" s="81" t="str">
        <f>IF('届出・実績用　 (6コース) '!I24="","0",DA21/CT21)</f>
        <v>0</v>
      </c>
      <c r="CX24" s="82">
        <f>CV24*'届出・実績用　 (6コース) '!AK20</f>
        <v>0</v>
      </c>
      <c r="CY24" s="83">
        <f>CW24*'届出・実績用　 (6コース) '!AK22</f>
        <v>0</v>
      </c>
      <c r="CZ24" s="84">
        <f t="shared" si="0"/>
        <v>0</v>
      </c>
      <c r="DA24" s="89"/>
      <c r="DB24" s="94"/>
      <c r="DC24" s="85" t="s">
        <v>92</v>
      </c>
      <c r="DD24" s="80" t="str">
        <f>IF(('届出・実績用　 (6コース) '!J24)="","0",('届出・実績用　 (6コース) '!AK20+'届出・実績用　 (6コース) '!AK22)*'届出・実績用　 (6コース) '!J24*1000)</f>
        <v>0</v>
      </c>
      <c r="DE24" s="80">
        <f>COUNTA('届出・実績用　 (6コース) '!I24)*('届出・実績用　 (6コース) '!AK20+'届出・実績用　 (6コース) '!AK22)</f>
        <v>0</v>
      </c>
      <c r="DF24" s="80">
        <f>COUNTA('届出・実績用　 (6コース) '!K24)*('届出・実績用　 (6コース) '!AK20+'届出・実績用　 (6コース) '!AK22)</f>
        <v>0</v>
      </c>
      <c r="DG24" s="80">
        <f>COUNTA('届出・実績用　 (6コース) '!L24)*('届出・実績用　 (6コース) '!AK20+'届出・実績用　 (6コース) '!AK22)</f>
        <v>0</v>
      </c>
      <c r="DH24" s="15"/>
      <c r="DI24" s="15"/>
      <c r="DK24" s="24"/>
      <c r="DL24" s="7"/>
      <c r="DM24" s="3"/>
      <c r="DN24" s="3">
        <v>11</v>
      </c>
      <c r="DO24" s="3" t="s">
        <v>385</v>
      </c>
      <c r="DP24" s="3" t="s">
        <v>67</v>
      </c>
      <c r="DQ24" s="209">
        <v>1600</v>
      </c>
      <c r="DU24" s="8"/>
      <c r="DV24" s="8"/>
      <c r="DW24" s="209">
        <v>800</v>
      </c>
      <c r="DZ24" s="3"/>
      <c r="EA24" s="1"/>
      <c r="EB24" s="3"/>
      <c r="EQ24" s="1"/>
    </row>
    <row r="25" spans="2:147" ht="16.5" customHeight="1" thickBot="1">
      <c r="B25" s="736"/>
      <c r="C25" s="407"/>
      <c r="D25" s="408"/>
      <c r="E25" s="401"/>
      <c r="F25" s="402"/>
      <c r="G25" s="480" t="s">
        <v>99</v>
      </c>
      <c r="H25" s="481"/>
      <c r="I25" s="150"/>
      <c r="J25" s="95"/>
      <c r="K25" s="157"/>
      <c r="L25" s="158"/>
      <c r="M25" s="741"/>
      <c r="N25" s="482" t="str">
        <f>IF(N23="","",VLOOKUP(N23,'届出・実績用　 (6コース) '!$DR:$DU,4,FALSE))</f>
        <v/>
      </c>
      <c r="O25" s="483"/>
      <c r="P25" s="483"/>
      <c r="Q25" s="484"/>
      <c r="R25" s="482" t="str">
        <f>IF(R23="","",VLOOKUP(R23,'届出・実績用　 (6コース) '!$DR:$DU,4,FALSE))</f>
        <v/>
      </c>
      <c r="S25" s="483"/>
      <c r="T25" s="483"/>
      <c r="U25" s="484"/>
      <c r="V25" s="482" t="str">
        <f>IF(V23="","",VLOOKUP(V23,'届出・実績用　 (6コース) '!$DR:$DU,4,FALSE))</f>
        <v/>
      </c>
      <c r="W25" s="483"/>
      <c r="X25" s="483"/>
      <c r="Y25" s="484"/>
      <c r="Z25" s="482" t="str">
        <f>IF(Z23="","",VLOOKUP(Z23,'届出・実績用　 (6コース) '!$DR:$DU,4,FALSE))</f>
        <v/>
      </c>
      <c r="AA25" s="483"/>
      <c r="AB25" s="483"/>
      <c r="AC25" s="484"/>
      <c r="AD25" s="482" t="str">
        <f>IF(AD23="","",VLOOKUP(AD23,'届出・実績用　 (6コース) '!$DR:$DU,4,FALSE))</f>
        <v/>
      </c>
      <c r="AE25" s="483"/>
      <c r="AF25" s="483"/>
      <c r="AG25" s="484"/>
      <c r="AH25" s="558"/>
      <c r="AI25" s="559"/>
      <c r="AJ25" s="560"/>
      <c r="AK25" s="507"/>
      <c r="AL25" s="508"/>
      <c r="AM25" s="489"/>
      <c r="AN25" s="489"/>
      <c r="AO25" s="490"/>
      <c r="AP25" s="460"/>
      <c r="AQ25" s="461"/>
      <c r="AR25" s="386"/>
      <c r="AS25" s="378"/>
      <c r="AT25" s="378"/>
      <c r="AU25" s="378"/>
      <c r="AV25" s="379"/>
      <c r="AW25" s="368"/>
      <c r="AX25" s="369"/>
      <c r="CB25" s="3"/>
      <c r="CC25" s="8"/>
      <c r="CD25" s="3"/>
      <c r="CE25" s="3"/>
      <c r="CF25" s="3"/>
      <c r="CN25" s="96"/>
      <c r="CO25" s="97" t="s">
        <v>99</v>
      </c>
      <c r="CP25" s="98">
        <f>SUMIF(CH22:CL22,"宇久町",CH23:CL23)*'届出・実績用　 (6コース) '!AK20</f>
        <v>0</v>
      </c>
      <c r="CQ25" s="99">
        <f>SUMIF(CH22:CL22,"宇久",CH24:CL24)*'届出・実績用　 (6コース) '!AK22</f>
        <v>0</v>
      </c>
      <c r="CR25" s="92"/>
      <c r="CS25" s="78"/>
      <c r="CT25" s="100"/>
      <c r="CU25" s="101" t="s">
        <v>99</v>
      </c>
      <c r="CV25" s="102" t="str">
        <f>IF('届出・実績用　 (6コース) '!I25="","0",DA20/CT21)</f>
        <v>0</v>
      </c>
      <c r="CW25" s="103" t="str">
        <f>IF('届出・実績用　 (6コース) '!I25="","0",DA21/CT21)</f>
        <v>0</v>
      </c>
      <c r="CX25" s="104">
        <f>CV25*'届出・実績用　 (6コース) '!AK20</f>
        <v>0</v>
      </c>
      <c r="CY25" s="105">
        <f>CW25*'届出・実績用　 (6コース) '!AK22</f>
        <v>0</v>
      </c>
      <c r="CZ25" s="106">
        <f t="shared" si="0"/>
        <v>0</v>
      </c>
      <c r="DA25" s="89"/>
      <c r="DC25" s="107" t="s">
        <v>99</v>
      </c>
      <c r="DD25" s="102" t="str">
        <f>IF(('届出・実績用　 (6コース) '!J25)="","0",('届出・実績用　 (6コース) '!AK20+'届出・実績用　 (6コース) '!AK22)*'届出・実績用　 (6コース) '!J25*1000)</f>
        <v>0</v>
      </c>
      <c r="DE25" s="102">
        <f>COUNTA('届出・実績用　 (6コース) '!I25)*('届出・実績用　 (6コース) '!AK20+'届出・実績用　 (6コース) '!AK22)</f>
        <v>0</v>
      </c>
      <c r="DF25" s="102">
        <f>COUNTA('届出・実績用　 (6コース) '!K25)*('届出・実績用　 (6コース) '!AK20+'届出・実績用　 (6コース) '!AK22)</f>
        <v>0</v>
      </c>
      <c r="DG25" s="102">
        <f>COUNTA('届出・実績用　 (6コース) '!L25)*('届出・実績用　 (6コース) '!AK20+'届出・実績用　 (6コース) '!AK22)</f>
        <v>0</v>
      </c>
      <c r="DH25" s="15"/>
      <c r="DI25" s="15"/>
      <c r="DK25" s="24"/>
      <c r="DL25" s="7"/>
      <c r="DM25" s="3"/>
      <c r="DN25" s="3">
        <v>12</v>
      </c>
      <c r="DO25" s="3" t="s">
        <v>386</v>
      </c>
      <c r="DP25" s="3" t="s">
        <v>67</v>
      </c>
      <c r="DQ25" s="209">
        <v>1600</v>
      </c>
      <c r="DU25" s="8"/>
      <c r="DV25" s="8"/>
      <c r="DW25" s="209">
        <v>800</v>
      </c>
      <c r="DZ25" s="3"/>
      <c r="EA25" s="1"/>
      <c r="EB25" s="3"/>
      <c r="EQ25" s="1"/>
    </row>
    <row r="26" spans="2:147" ht="16.5" customHeight="1" thickTop="1" thickBot="1">
      <c r="B26" s="734">
        <v>3</v>
      </c>
      <c r="C26" s="477"/>
      <c r="D26" s="474"/>
      <c r="E26" s="391"/>
      <c r="F26" s="392"/>
      <c r="G26" s="485" t="s">
        <v>55</v>
      </c>
      <c r="H26" s="486"/>
      <c r="I26" s="148"/>
      <c r="J26" s="55"/>
      <c r="K26" s="151"/>
      <c r="L26" s="152"/>
      <c r="M26" s="468" t="s">
        <v>56</v>
      </c>
      <c r="N26" s="56"/>
      <c r="O26" s="415" t="str">
        <f>IF(N26="","",VLOOKUP(N26,'届出・実績用　 (6コース) '!$DN:$DQ,3,FALSE))</f>
        <v/>
      </c>
      <c r="P26" s="416"/>
      <c r="Q26" s="424"/>
      <c r="R26" s="56"/>
      <c r="S26" s="415" t="str">
        <f>IF(R26="","",VLOOKUP(R26,'届出・実績用　 (6コース) '!$DN:$DQ,3,FALSE))</f>
        <v/>
      </c>
      <c r="T26" s="416"/>
      <c r="U26" s="424"/>
      <c r="V26" s="56"/>
      <c r="W26" s="415" t="str">
        <f>IF(V26="","",VLOOKUP(V26,'届出・実績用　 (6コース) '!$DN:$DQ,3,FALSE))</f>
        <v/>
      </c>
      <c r="X26" s="416"/>
      <c r="Y26" s="424"/>
      <c r="Z26" s="56"/>
      <c r="AA26" s="415" t="str">
        <f>IF(Z26="","",VLOOKUP(Z26,'届出・実績用　 (6コース) '!$DN:$DQ,3,FALSE))</f>
        <v/>
      </c>
      <c r="AB26" s="416"/>
      <c r="AC26" s="424"/>
      <c r="AD26" s="56"/>
      <c r="AE26" s="415" t="str">
        <f>IF(AD26="","",VLOOKUP(AD26,'届出・実績用　 (6コース) '!$DN:$DQ,3,FALSE))</f>
        <v/>
      </c>
      <c r="AF26" s="416"/>
      <c r="AG26" s="416"/>
      <c r="AH26" s="554" t="s">
        <v>57</v>
      </c>
      <c r="AI26" s="511">
        <f>DA26+CR26</f>
        <v>0</v>
      </c>
      <c r="AJ26" s="512"/>
      <c r="AK26" s="515"/>
      <c r="AL26" s="516"/>
      <c r="AM26" s="487">
        <f>(AI26*AK26)</f>
        <v>0</v>
      </c>
      <c r="AN26" s="487"/>
      <c r="AO26" s="527"/>
      <c r="AP26" s="456">
        <f>SUM('届出・実績用　 (6コース) '!J26:J31)*AK30</f>
        <v>0</v>
      </c>
      <c r="AQ26" s="457"/>
      <c r="AR26" s="380"/>
      <c r="AS26" s="381"/>
      <c r="AT26" s="381"/>
      <c r="AU26" s="381"/>
      <c r="AV26" s="382"/>
      <c r="AW26" s="370" t="s">
        <v>376</v>
      </c>
      <c r="AX26" s="371"/>
      <c r="CB26" s="3"/>
      <c r="CC26" s="8"/>
      <c r="CD26" s="3"/>
      <c r="CE26" s="3"/>
      <c r="CF26" s="3"/>
      <c r="CN26" s="58">
        <v>3</v>
      </c>
      <c r="CO26" s="59" t="s">
        <v>59</v>
      </c>
      <c r="CP26" s="60">
        <f>SUMIF(CH28:CL28,"対馬市",CH29:CL29)*'届出・実績用　 (6コース) '!AK26</f>
        <v>0</v>
      </c>
      <c r="CQ26" s="61">
        <f>SUMIF(CH28:CL28,"対馬市",CH30:CL30)*'届出・実績用　 (6コース) '!AK28</f>
        <v>0</v>
      </c>
      <c r="CR26" s="62">
        <f>SUM('届出・実績用　 (6コース) '!N31:AG31)</f>
        <v>0</v>
      </c>
      <c r="CS26" s="78"/>
      <c r="CT26" s="63" t="s">
        <v>10</v>
      </c>
      <c r="CU26" s="64" t="s">
        <v>59</v>
      </c>
      <c r="CV26" s="65" t="str">
        <f>IF('届出・実績用　 (6コース) '!I26="","0",DA26/CT27)</f>
        <v>0</v>
      </c>
      <c r="CW26" s="66" t="str">
        <f>IF('届出・実績用　 (6コース) '!I26="","0",DA27/CT27)</f>
        <v>0</v>
      </c>
      <c r="CX26" s="67">
        <f>CV26*'届出・実績用　 (6コース) '!AK26</f>
        <v>0</v>
      </c>
      <c r="CY26" s="68">
        <f>CW26*'届出・実績用　 (6コース) '!AK28</f>
        <v>0</v>
      </c>
      <c r="CZ26" s="69">
        <f t="shared" si="0"/>
        <v>0</v>
      </c>
      <c r="DA26" s="62">
        <f>SUM('届出・実績用　 (6コース) '!N28:AG28)</f>
        <v>0</v>
      </c>
      <c r="DC26" s="70" t="s">
        <v>59</v>
      </c>
      <c r="DD26" s="65" t="str">
        <f>IF(('届出・実績用　 (6コース) '!J26)="","0",('届出・実績用　 (6コース) '!AK26+'届出・実績用　 (6コース) '!AK28)*'届出・実績用　 (6コース) '!J26*1000)</f>
        <v>0</v>
      </c>
      <c r="DE26" s="65">
        <f>COUNTA('届出・実績用　 (6コース) '!I26)*('届出・実績用　 (6コース) '!AK26+'届出・実績用　 (6コース) '!AK28)</f>
        <v>0</v>
      </c>
      <c r="DF26" s="65">
        <f>COUNTA('届出・実績用　 (6コース) '!K26)*('届出・実績用　 (6コース) '!AK26+'届出・実績用　 (6コース) '!AK28)</f>
        <v>0</v>
      </c>
      <c r="DG26" s="65">
        <f>COUNTA('届出・実績用　 (6コース) '!L26)*('届出・実績用　 (6コース) '!AK26+'届出・実績用　 (6コース) '!AK28)</f>
        <v>0</v>
      </c>
      <c r="DH26" s="15"/>
      <c r="DI26" s="15"/>
      <c r="DK26" s="24"/>
      <c r="DL26" s="7"/>
      <c r="DM26" s="3"/>
      <c r="DN26" s="3">
        <v>13</v>
      </c>
      <c r="DO26" s="3" t="s">
        <v>387</v>
      </c>
      <c r="DP26" s="3" t="s">
        <v>67</v>
      </c>
      <c r="DQ26" s="209">
        <v>300</v>
      </c>
      <c r="DU26" s="8"/>
      <c r="DV26" s="8"/>
      <c r="DW26" s="209">
        <v>150</v>
      </c>
      <c r="DZ26" s="3"/>
      <c r="EA26" s="1"/>
      <c r="EB26" s="3"/>
      <c r="EQ26" s="1"/>
    </row>
    <row r="27" spans="2:147" ht="16.5" customHeight="1">
      <c r="B27" s="735"/>
      <c r="C27" s="478"/>
      <c r="D27" s="475"/>
      <c r="E27" s="393"/>
      <c r="F27" s="394"/>
      <c r="G27" s="466" t="s">
        <v>60</v>
      </c>
      <c r="H27" s="467"/>
      <c r="I27" s="149"/>
      <c r="J27" s="72"/>
      <c r="K27" s="153"/>
      <c r="L27" s="154"/>
      <c r="M27" s="469"/>
      <c r="N27" s="412" t="str">
        <f>IF(N26="","",VLOOKUP(N26,'届出・実績用　 (6コース) '!$DN:$DQ,2,FALSE))</f>
        <v/>
      </c>
      <c r="O27" s="413"/>
      <c r="P27" s="413"/>
      <c r="Q27" s="414"/>
      <c r="R27" s="412" t="str">
        <f>IF(R26="","",VLOOKUP(R26,$DN:$DQ,2,FALSE))</f>
        <v/>
      </c>
      <c r="S27" s="413"/>
      <c r="T27" s="413"/>
      <c r="U27" s="414"/>
      <c r="V27" s="412" t="str">
        <f>IF(V26="","",VLOOKUP(V26,'届出・実績用　 (6コース) '!$DN:$DQ,2,FALSE))</f>
        <v/>
      </c>
      <c r="W27" s="413"/>
      <c r="X27" s="413"/>
      <c r="Y27" s="414"/>
      <c r="Z27" s="412" t="str">
        <f>IF(Z26="","",VLOOKUP(Z26,'届出・実績用　 (6コース) '!$DN:$DQ,2,FALSE))</f>
        <v/>
      </c>
      <c r="AA27" s="413"/>
      <c r="AB27" s="413"/>
      <c r="AC27" s="414"/>
      <c r="AD27" s="412" t="str">
        <f>IF(AD26="","",VLOOKUP(AD26,'届出・実績用　 (6コース) '!$DN:$DQ,2,FALSE))</f>
        <v/>
      </c>
      <c r="AE27" s="413"/>
      <c r="AF27" s="413"/>
      <c r="AG27" s="413"/>
      <c r="AH27" s="510"/>
      <c r="AI27" s="513"/>
      <c r="AJ27" s="514"/>
      <c r="AK27" s="517"/>
      <c r="AL27" s="518"/>
      <c r="AM27" s="462"/>
      <c r="AN27" s="462"/>
      <c r="AO27" s="463"/>
      <c r="AP27" s="458"/>
      <c r="AQ27" s="459"/>
      <c r="AR27" s="383"/>
      <c r="AS27" s="384"/>
      <c r="AT27" s="376"/>
      <c r="AU27" s="376"/>
      <c r="AV27" s="377"/>
      <c r="AW27" s="366"/>
      <c r="AX27" s="367"/>
      <c r="CB27" s="3"/>
      <c r="CC27" s="8"/>
      <c r="CD27" s="3"/>
      <c r="CE27" s="3"/>
      <c r="CF27" s="3"/>
      <c r="CN27" s="73"/>
      <c r="CO27" s="74" t="s">
        <v>61</v>
      </c>
      <c r="CP27" s="75">
        <f>SUMIF(CH28:CL28,"壱岐市",CH29:CL29)*'届出・実績用　 (6コース) '!AK26</f>
        <v>0</v>
      </c>
      <c r="CQ27" s="76">
        <f>SUMIF(CH28:CL28,"壱岐市",CH30:CL30)*'届出・実績用　 (6コース) '!AK28</f>
        <v>0</v>
      </c>
      <c r="CR27" s="77">
        <f>CR26</f>
        <v>0</v>
      </c>
      <c r="CS27" s="78"/>
      <c r="CT27" s="543">
        <f>COUNTA('届出・実績用　 (6コース) '!I26:I31)</f>
        <v>0</v>
      </c>
      <c r="CU27" s="79" t="s">
        <v>61</v>
      </c>
      <c r="CV27" s="80" t="str">
        <f>IF('届出・実績用　 (6コース) '!I27="","0",DA26/CT27)</f>
        <v>0</v>
      </c>
      <c r="CW27" s="81" t="str">
        <f>IF('届出・実績用　 (6コース) '!I27="","0",DA27/CT27)</f>
        <v>0</v>
      </c>
      <c r="CX27" s="82">
        <f>CV27*'届出・実績用　 (6コース) '!AK26</f>
        <v>0</v>
      </c>
      <c r="CY27" s="83">
        <f>CW27*'届出・実績用　 (6コース) '!AK28</f>
        <v>0</v>
      </c>
      <c r="CZ27" s="84">
        <f t="shared" si="0"/>
        <v>0</v>
      </c>
      <c r="DA27" s="77">
        <f>CL53</f>
        <v>0</v>
      </c>
      <c r="DC27" s="85" t="s">
        <v>61</v>
      </c>
      <c r="DD27" s="80" t="str">
        <f>IF(('届出・実績用　 (6コース) '!J27)="","0",('届出・実績用　 (6コース) '!AK26+'届出・実績用　 (6コース) '!AK28)*'届出・実績用　 (6コース) '!J27*1000)</f>
        <v>0</v>
      </c>
      <c r="DE27" s="80">
        <f>COUNTA('届出・実績用　 (6コース) '!I27)*('届出・実績用　 (6コース) '!AK26+'届出・実績用　 (6コース) '!AK28)</f>
        <v>0</v>
      </c>
      <c r="DF27" s="80">
        <f>COUNTA('届出・実績用　 (6コース) '!K27)*('届出・実績用　 (6コース) '!AK26+'届出・実績用　 (6コース) '!AK28)</f>
        <v>0</v>
      </c>
      <c r="DG27" s="80">
        <f>COUNTA('届出・実績用　 (6コース) '!L27)*('届出・実績用　 (6コース) '!AK26+'届出・実績用　 (6コース) '!AK28)</f>
        <v>0</v>
      </c>
      <c r="DH27" s="15"/>
      <c r="DI27" s="15"/>
      <c r="DK27" s="24"/>
      <c r="DL27" s="7"/>
      <c r="DM27" s="3"/>
      <c r="DN27" s="3">
        <v>14</v>
      </c>
      <c r="DO27" s="3" t="s">
        <v>388</v>
      </c>
      <c r="DP27" s="3" t="s">
        <v>67</v>
      </c>
      <c r="DQ27" s="209">
        <v>500</v>
      </c>
      <c r="DU27" s="8"/>
      <c r="DV27" s="8"/>
      <c r="DW27" s="209">
        <v>250</v>
      </c>
      <c r="DZ27" s="3"/>
      <c r="EA27" s="1"/>
      <c r="EB27" s="3"/>
    </row>
    <row r="28" spans="2:147" ht="16.5" customHeight="1" thickBot="1">
      <c r="B28" s="735"/>
      <c r="C28" s="479"/>
      <c r="D28" s="476"/>
      <c r="E28" s="395"/>
      <c r="F28" s="396"/>
      <c r="G28" s="466" t="s">
        <v>73</v>
      </c>
      <c r="H28" s="467"/>
      <c r="I28" s="149"/>
      <c r="J28" s="72"/>
      <c r="K28" s="153"/>
      <c r="L28" s="155"/>
      <c r="M28" s="470"/>
      <c r="N28" s="409" t="str">
        <f>IF(N26="","",VLOOKUP(N26,'届出・実績用　 (6コース) '!$DN:$DQ,4,FALSE))</f>
        <v/>
      </c>
      <c r="O28" s="410"/>
      <c r="P28" s="410"/>
      <c r="Q28" s="411"/>
      <c r="R28" s="409" t="str">
        <f>IF(R26="","",VLOOKUP(R26,'届出・実績用　 (6コース) '!$DN:$DQ,4,FALSE))</f>
        <v/>
      </c>
      <c r="S28" s="410"/>
      <c r="T28" s="410"/>
      <c r="U28" s="411"/>
      <c r="V28" s="423" t="str">
        <f>IF(V26="","",VLOOKUP(V26,'届出・実績用　 (6コース) '!$DN:$DQ,4,FALSE))</f>
        <v/>
      </c>
      <c r="W28" s="410"/>
      <c r="X28" s="410"/>
      <c r="Y28" s="411"/>
      <c r="Z28" s="409" t="str">
        <f>IF(Z26="","",VLOOKUP(Z26,'届出・実績用　 (6コース) '!$DN:$DQ,4,FALSE))</f>
        <v/>
      </c>
      <c r="AA28" s="410"/>
      <c r="AB28" s="410"/>
      <c r="AC28" s="411"/>
      <c r="AD28" s="409" t="str">
        <f>IF(AD26="","",VLOOKUP(AD26,'届出・実績用　 (6コース) '!$DN:$DQ,4,FALSE))</f>
        <v/>
      </c>
      <c r="AE28" s="410"/>
      <c r="AF28" s="410"/>
      <c r="AG28" s="410"/>
      <c r="AH28" s="503" t="s">
        <v>74</v>
      </c>
      <c r="AI28" s="505">
        <f>CR27+DA27</f>
        <v>0</v>
      </c>
      <c r="AJ28" s="506"/>
      <c r="AK28" s="519"/>
      <c r="AL28" s="520"/>
      <c r="AM28" s="462">
        <f>(AI28*AK28)</f>
        <v>0</v>
      </c>
      <c r="AN28" s="462"/>
      <c r="AO28" s="463"/>
      <c r="AP28" s="458"/>
      <c r="AQ28" s="459"/>
      <c r="AR28" s="385"/>
      <c r="AS28" s="376"/>
      <c r="AT28" s="376"/>
      <c r="AU28" s="376"/>
      <c r="AV28" s="377"/>
      <c r="AW28" s="372"/>
      <c r="AX28" s="373"/>
      <c r="CB28" s="3"/>
      <c r="CC28" s="8"/>
      <c r="CD28" s="3"/>
      <c r="CE28" s="3"/>
      <c r="CF28" s="3"/>
      <c r="CG28" s="87" t="s">
        <v>75</v>
      </c>
      <c r="CH28" s="88" t="e">
        <f>VLOOKUP('届出・実績用　 (6コース) '!N29,$DR:$DV,5,FALSE)</f>
        <v>#N/A</v>
      </c>
      <c r="CI28" s="88" t="e">
        <f>VLOOKUP('届出・実績用　 (6コース) '!R29,$DR:$DV,5,FALSE)</f>
        <v>#N/A</v>
      </c>
      <c r="CJ28" s="88" t="e">
        <f>VLOOKUP('届出・実績用　 (6コース) '!V29,$DR:$DV,5,FALSE)</f>
        <v>#N/A</v>
      </c>
      <c r="CK28" s="88" t="e">
        <f>VLOOKUP('届出・実績用　 (6コース) '!Z29,$DR:$DV,5,FALSE)</f>
        <v>#N/A</v>
      </c>
      <c r="CL28" s="88" t="e">
        <f>VLOOKUP('届出・実績用　 (6コース) '!AD29,$DR:$DV,5,FALSE)</f>
        <v>#N/A</v>
      </c>
      <c r="CN28" s="73"/>
      <c r="CO28" s="74" t="s">
        <v>73</v>
      </c>
      <c r="CP28" s="75">
        <f>SUMIF(CH28:CL28,"五島市",CH29:CL29)*'届出・実績用　 (6コース) '!AK26</f>
        <v>0</v>
      </c>
      <c r="CQ28" s="76">
        <f>SUMIF(CH28:CL28,"五島市",CH30:CL30)*'届出・実績用　 (6コース) '!AK28</f>
        <v>0</v>
      </c>
      <c r="CR28" s="92"/>
      <c r="CS28" s="78"/>
      <c r="CT28" s="544"/>
      <c r="CU28" s="79" t="s">
        <v>73</v>
      </c>
      <c r="CV28" s="80" t="str">
        <f>IF('届出・実績用　 (6コース) '!I28="","0",DA26/CT27)</f>
        <v>0</v>
      </c>
      <c r="CW28" s="81" t="str">
        <f>IF('届出・実績用　 (6コース) '!I28="","0",DA27/CT27)</f>
        <v>0</v>
      </c>
      <c r="CX28" s="82">
        <f>CV28*'届出・実績用　 (6コース) '!AK26</f>
        <v>0</v>
      </c>
      <c r="CY28" s="83">
        <f>CW28*'届出・実績用　 (6コース) '!AK28</f>
        <v>0</v>
      </c>
      <c r="CZ28" s="84">
        <f t="shared" si="0"/>
        <v>0</v>
      </c>
      <c r="DA28" s="89"/>
      <c r="DC28" s="85" t="s">
        <v>73</v>
      </c>
      <c r="DD28" s="80" t="str">
        <f>IF(('届出・実績用　 (6コース) '!J28)="","0",('届出・実績用　 (6コース) '!AK26+'届出・実績用　 (6コース) '!AK28)*'届出・実績用　 (6コース) '!J28*1000)</f>
        <v>0</v>
      </c>
      <c r="DE28" s="80">
        <f>COUNTA('届出・実績用　 (6コース) '!I28)*('届出・実績用　 (6コース) '!AK26+'届出・実績用　 (6コース) '!AK28)</f>
        <v>0</v>
      </c>
      <c r="DF28" s="80">
        <f>COUNTA('届出・実績用　 (6コース) '!K28)*('届出・実績用　 (6コース) '!AK26+'届出・実績用　 (6コース) '!AK28)</f>
        <v>0</v>
      </c>
      <c r="DG28" s="80">
        <f>COUNTA('届出・実績用　 (6コース) '!L28)*('届出・実績用　 (6コース) '!AK26+'届出・実績用　 (6コース) '!AK28)</f>
        <v>0</v>
      </c>
      <c r="DH28" s="15"/>
      <c r="DI28" s="15"/>
      <c r="DK28" s="24"/>
      <c r="DL28" s="7"/>
      <c r="DM28" s="3"/>
      <c r="DN28" s="3">
        <v>15</v>
      </c>
      <c r="DO28" s="3" t="s">
        <v>389</v>
      </c>
      <c r="DP28" s="3" t="s">
        <v>67</v>
      </c>
      <c r="DQ28" s="209">
        <v>900</v>
      </c>
      <c r="DU28" s="8"/>
      <c r="DV28" s="8"/>
      <c r="DW28" s="209">
        <v>450</v>
      </c>
      <c r="DZ28" s="3"/>
      <c r="EA28" s="1"/>
      <c r="EB28" s="3"/>
    </row>
    <row r="29" spans="2:147" ht="16.5" customHeight="1" thickBot="1">
      <c r="B29" s="735"/>
      <c r="C29" s="403" t="s">
        <v>375</v>
      </c>
      <c r="D29" s="404"/>
      <c r="E29" s="397" t="s">
        <v>375</v>
      </c>
      <c r="F29" s="398"/>
      <c r="G29" s="466" t="s">
        <v>84</v>
      </c>
      <c r="H29" s="467"/>
      <c r="I29" s="149"/>
      <c r="J29" s="72"/>
      <c r="K29" s="153"/>
      <c r="L29" s="155"/>
      <c r="M29" s="739" t="s">
        <v>85</v>
      </c>
      <c r="N29" s="140"/>
      <c r="O29" s="417" t="str">
        <f>IF(N29="","",VLOOKUP(N29,'届出・実績用　 (6コース) '!$DR:$DU,3,FALSE))</f>
        <v/>
      </c>
      <c r="P29" s="418"/>
      <c r="Q29" s="419"/>
      <c r="R29" s="140"/>
      <c r="S29" s="417" t="str">
        <f>IF(R29="","",VLOOKUP(R29,'届出・実績用　 (6コース) '!$DR:$DU,3,FALSE))</f>
        <v/>
      </c>
      <c r="T29" s="418"/>
      <c r="U29" s="419"/>
      <c r="V29" s="90"/>
      <c r="W29" s="417" t="str">
        <f>IF(V29="","",VLOOKUP(V29,'届出・実績用　 (6コース) '!$DR:$DU,3,FALSE))</f>
        <v/>
      </c>
      <c r="X29" s="418"/>
      <c r="Y29" s="419"/>
      <c r="Z29" s="140"/>
      <c r="AA29" s="417" t="str">
        <f>IF(Z29="","",VLOOKUP(Z29,'届出・実績用　 (6コース) '!$DR:$DU,3,FALSE))</f>
        <v/>
      </c>
      <c r="AB29" s="418"/>
      <c r="AC29" s="419"/>
      <c r="AD29" s="140"/>
      <c r="AE29" s="417" t="str">
        <f>IF(AD29="","",VLOOKUP(AD29,'届出・実績用　 (6コース) '!$DR:$DU,3,FALSE))</f>
        <v/>
      </c>
      <c r="AF29" s="418"/>
      <c r="AG29" s="418"/>
      <c r="AH29" s="504"/>
      <c r="AI29" s="507"/>
      <c r="AJ29" s="508"/>
      <c r="AK29" s="521"/>
      <c r="AL29" s="522"/>
      <c r="AM29" s="464"/>
      <c r="AN29" s="464"/>
      <c r="AO29" s="465"/>
      <c r="AP29" s="458"/>
      <c r="AQ29" s="459"/>
      <c r="AR29" s="385"/>
      <c r="AS29" s="376"/>
      <c r="AT29" s="376"/>
      <c r="AU29" s="376"/>
      <c r="AV29" s="377"/>
      <c r="AW29" s="374" t="s">
        <v>377</v>
      </c>
      <c r="AX29" s="375"/>
      <c r="CB29" s="3"/>
      <c r="CC29" s="8"/>
      <c r="CD29" s="3"/>
      <c r="CE29" s="3"/>
      <c r="CF29" s="3"/>
      <c r="CG29" s="87" t="s">
        <v>86</v>
      </c>
      <c r="CH29" s="91" t="e">
        <f>VLOOKUP('届出・実績用　 (6コース) '!N29,$DR:$DV,4,FALSE)</f>
        <v>#N/A</v>
      </c>
      <c r="CI29" s="91" t="e">
        <f>VLOOKUP('届出・実績用　 (6コース) '!R29,$DR:$DV,4,FALSE)</f>
        <v>#N/A</v>
      </c>
      <c r="CJ29" s="91" t="e">
        <f>VLOOKUP('届出・実績用　 (6コース) '!V29,$DR:$DV,4,FALSE)</f>
        <v>#N/A</v>
      </c>
      <c r="CK29" s="91" t="e">
        <f>VLOOKUP('届出・実績用　 (6コース) '!Z29,$DR:$DV,4,FALSE)</f>
        <v>#N/A</v>
      </c>
      <c r="CL29" s="91" t="e">
        <f>VLOOKUP('届出・実績用　 (6コース) '!AD29,$DR:$DV,4,FALSE)</f>
        <v>#N/A</v>
      </c>
      <c r="CN29" s="73"/>
      <c r="CO29" s="74" t="s">
        <v>84</v>
      </c>
      <c r="CP29" s="75">
        <f>SUMIF(CH28:CL28,"新上五島町",CH29:CL29)*'届出・実績用　 (6コース) '!AK26</f>
        <v>0</v>
      </c>
      <c r="CQ29" s="76">
        <f>SUMIF(CH28:CL28,"上五島",CH30:CL30)*'届出・実績用　 (6コース) '!AK28</f>
        <v>0</v>
      </c>
      <c r="CR29" s="92"/>
      <c r="CS29" s="78"/>
      <c r="CT29" s="93"/>
      <c r="CU29" s="79" t="s">
        <v>84</v>
      </c>
      <c r="CV29" s="80" t="str">
        <f>IF('届出・実績用　 (6コース) '!I29="","0",DA26/CT27)</f>
        <v>0</v>
      </c>
      <c r="CW29" s="81" t="str">
        <f>IF('届出・実績用　 (6コース) '!I29="","0",DA27/CT27)</f>
        <v>0</v>
      </c>
      <c r="CX29" s="82">
        <f>CV29*'届出・実績用　 (6コース) '!AK26</f>
        <v>0</v>
      </c>
      <c r="CY29" s="83">
        <f>CW29*'届出・実績用　 (6コース) '!AK28</f>
        <v>0</v>
      </c>
      <c r="CZ29" s="84">
        <f t="shared" si="0"/>
        <v>0</v>
      </c>
      <c r="DA29" s="89"/>
      <c r="DB29" s="94"/>
      <c r="DC29" s="85" t="s">
        <v>84</v>
      </c>
      <c r="DD29" s="80" t="str">
        <f>IF(('届出・実績用　 (6コース) '!J29)="","0",('届出・実績用　 (6コース) '!AK26+'届出・実績用　 (6コース) '!AK28)*'届出・実績用　 (6コース) '!J29*1000)</f>
        <v>0</v>
      </c>
      <c r="DE29" s="80">
        <f>COUNTA('届出・実績用　 (6コース) '!I29)*('届出・実績用　 (6コース) '!AK26+'届出・実績用　 (6コース) '!AK28)</f>
        <v>0</v>
      </c>
      <c r="DF29" s="80">
        <f>COUNTA('届出・実績用　 (6コース) '!K29)*('届出・実績用　 (6コース) '!AK26+'届出・実績用　 (6コース) '!AK28)</f>
        <v>0</v>
      </c>
      <c r="DG29" s="80">
        <f>COUNTA('届出・実績用　 (6コース) '!L29)*('届出・実績用　 (6コース) '!AK26+'届出・実績用　 (6コース) '!AK28)</f>
        <v>0</v>
      </c>
      <c r="DH29" s="15"/>
      <c r="DI29" s="15"/>
      <c r="DK29" s="24"/>
      <c r="DL29" s="7"/>
      <c r="DM29" s="3"/>
      <c r="DN29" s="3">
        <v>16</v>
      </c>
      <c r="DO29" s="3" t="s">
        <v>384</v>
      </c>
      <c r="DP29" s="3" t="s">
        <v>115</v>
      </c>
      <c r="DQ29" s="209">
        <v>3000</v>
      </c>
      <c r="DU29" s="8"/>
      <c r="DV29" s="8"/>
      <c r="DW29" s="209">
        <v>1500</v>
      </c>
      <c r="DZ29" s="3"/>
      <c r="EA29" s="1"/>
      <c r="EB29" s="3"/>
    </row>
    <row r="30" spans="2:147" ht="16.5" customHeight="1">
      <c r="B30" s="735"/>
      <c r="C30" s="405"/>
      <c r="D30" s="406"/>
      <c r="E30" s="399"/>
      <c r="F30" s="400"/>
      <c r="G30" s="744" t="s">
        <v>92</v>
      </c>
      <c r="H30" s="745"/>
      <c r="I30" s="149"/>
      <c r="J30" s="72"/>
      <c r="K30" s="156"/>
      <c r="L30" s="155"/>
      <c r="M30" s="740"/>
      <c r="N30" s="420" t="str">
        <f>IF(N29="","",VLOOKUP(N29,'届出・実績用　 (6コース) '!$DR:$DU,2,FALSE))</f>
        <v/>
      </c>
      <c r="O30" s="421"/>
      <c r="P30" s="421"/>
      <c r="Q30" s="422"/>
      <c r="R30" s="420" t="str">
        <f>IF(R29="","",VLOOKUP(R29,'届出・実績用　 (6コース) '!$DR:$DU,2,FALSE))</f>
        <v/>
      </c>
      <c r="S30" s="421"/>
      <c r="T30" s="421"/>
      <c r="U30" s="422"/>
      <c r="V30" s="420" t="str">
        <f>IF(V29="","",VLOOKUP(V29,'届出・実績用　 (6コース) '!$DR:$DU,2,FALSE))</f>
        <v/>
      </c>
      <c r="W30" s="421"/>
      <c r="X30" s="421"/>
      <c r="Y30" s="422"/>
      <c r="Z30" s="420" t="str">
        <f>IF(Z29="","",VLOOKUP(Z29,'届出・実績用　 (6コース) '!$DR:$DU,2,FALSE))</f>
        <v/>
      </c>
      <c r="AA30" s="421"/>
      <c r="AB30" s="421"/>
      <c r="AC30" s="422"/>
      <c r="AD30" s="420" t="str">
        <f>IF(AD29="","",VLOOKUP(AD29,'届出・実績用　 (6コース) '!$DR:$DU,2,FALSE))</f>
        <v/>
      </c>
      <c r="AE30" s="421"/>
      <c r="AF30" s="421"/>
      <c r="AG30" s="422"/>
      <c r="AH30" s="555" t="s">
        <v>93</v>
      </c>
      <c r="AI30" s="556"/>
      <c r="AJ30" s="557"/>
      <c r="AK30" s="511">
        <f>AK26+AK28</f>
        <v>0</v>
      </c>
      <c r="AL30" s="512"/>
      <c r="AM30" s="487">
        <f>AM26+AM28</f>
        <v>0</v>
      </c>
      <c r="AN30" s="487"/>
      <c r="AO30" s="488"/>
      <c r="AP30" s="458"/>
      <c r="AQ30" s="459"/>
      <c r="AR30" s="385"/>
      <c r="AS30" s="376"/>
      <c r="AT30" s="376"/>
      <c r="AU30" s="376"/>
      <c r="AV30" s="377"/>
      <c r="AW30" s="366"/>
      <c r="AX30" s="367"/>
      <c r="CB30" s="3"/>
      <c r="CC30" s="8"/>
      <c r="CD30" s="3"/>
      <c r="CE30" s="3"/>
      <c r="CF30" s="3"/>
      <c r="CG30" s="87" t="s">
        <v>94</v>
      </c>
      <c r="CH30" s="91" t="e">
        <f>CH29</f>
        <v>#N/A</v>
      </c>
      <c r="CI30" s="91" t="e">
        <f>CI29</f>
        <v>#N/A</v>
      </c>
      <c r="CJ30" s="91" t="e">
        <f>CJ29</f>
        <v>#N/A</v>
      </c>
      <c r="CK30" s="91" t="e">
        <f>CK29</f>
        <v>#N/A</v>
      </c>
      <c r="CL30" s="91" t="e">
        <f>CL29</f>
        <v>#N/A</v>
      </c>
      <c r="CN30" s="73"/>
      <c r="CO30" s="74" t="s">
        <v>92</v>
      </c>
      <c r="CP30" s="75">
        <f>SUMIF(CH28:CL28,"小値賀町",CH29:CL29)*'届出・実績用　 (6コース) '!AK26</f>
        <v>0</v>
      </c>
      <c r="CQ30" s="76">
        <f>SUMIF(CH28:CL28,"小値賀",CH30:CL30)*'届出・実績用　 (6コース) '!AK28</f>
        <v>0</v>
      </c>
      <c r="CR30" s="92"/>
      <c r="CS30" s="78"/>
      <c r="CT30" s="93"/>
      <c r="CU30" s="79" t="s">
        <v>92</v>
      </c>
      <c r="CV30" s="80" t="str">
        <f>IF('届出・実績用　 (6コース) '!I30="","0",DA26/CT27)</f>
        <v>0</v>
      </c>
      <c r="CW30" s="81" t="str">
        <f>IF('届出・実績用　 (6コース) '!I30="","0",DA27/CT27)</f>
        <v>0</v>
      </c>
      <c r="CX30" s="82">
        <f>CV30*'届出・実績用　 (6コース) '!AK26</f>
        <v>0</v>
      </c>
      <c r="CY30" s="83">
        <f>CW30*'届出・実績用　 (6コース) '!AK28</f>
        <v>0</v>
      </c>
      <c r="CZ30" s="84">
        <f t="shared" si="0"/>
        <v>0</v>
      </c>
      <c r="DA30" s="89"/>
      <c r="DB30" s="94"/>
      <c r="DC30" s="85" t="s">
        <v>92</v>
      </c>
      <c r="DD30" s="80" t="str">
        <f>IF(('届出・実績用　 (6コース) '!J30)="","0",('届出・実績用　 (6コース) '!AK26+'届出・実績用　 (6コース) '!AK28)*'届出・実績用　 (6コース) '!J30*1000)</f>
        <v>0</v>
      </c>
      <c r="DE30" s="80">
        <f>COUNTA('届出・実績用　 (6コース) '!I30)*('届出・実績用　 (6コース) '!AK26+'届出・実績用　 (6コース) '!AK28)</f>
        <v>0</v>
      </c>
      <c r="DF30" s="80">
        <f>COUNTA('届出・実績用　 (6コース) '!K30)*('届出・実績用　 (6コース) '!AK26+'届出・実績用　 (6コース) '!AK28)</f>
        <v>0</v>
      </c>
      <c r="DG30" s="80">
        <f>COUNTA('届出・実績用　 (6コース) '!L30)*('届出・実績用　 (6コース) '!AK26+'届出・実績用　 (6コース) '!AK28)</f>
        <v>0</v>
      </c>
      <c r="DH30" s="15"/>
      <c r="DI30" s="15"/>
      <c r="DK30" s="24"/>
      <c r="DL30" s="7"/>
      <c r="DM30" s="3"/>
      <c r="DN30" s="3">
        <v>17</v>
      </c>
      <c r="DO30" s="3" t="s">
        <v>385</v>
      </c>
      <c r="DP30" s="3" t="s">
        <v>115</v>
      </c>
      <c r="DQ30" s="209">
        <v>3000</v>
      </c>
      <c r="DU30" s="8"/>
      <c r="DV30" s="8"/>
      <c r="DW30" s="209">
        <v>1500</v>
      </c>
      <c r="DZ30" s="3"/>
      <c r="EA30" s="1"/>
      <c r="EB30" s="3"/>
    </row>
    <row r="31" spans="2:147" ht="16.5" customHeight="1" thickBot="1">
      <c r="B31" s="736"/>
      <c r="C31" s="407"/>
      <c r="D31" s="408"/>
      <c r="E31" s="401"/>
      <c r="F31" s="402"/>
      <c r="G31" s="742" t="s">
        <v>99</v>
      </c>
      <c r="H31" s="743"/>
      <c r="I31" s="150"/>
      <c r="J31" s="72"/>
      <c r="K31" s="157"/>
      <c r="L31" s="158"/>
      <c r="M31" s="741"/>
      <c r="N31" s="482" t="str">
        <f>IF(N29="","",VLOOKUP(N29,'届出・実績用　 (6コース) '!$DR:$DU,4,FALSE))</f>
        <v/>
      </c>
      <c r="O31" s="483"/>
      <c r="P31" s="483"/>
      <c r="Q31" s="484"/>
      <c r="R31" s="482" t="str">
        <f>IF(R29="","",VLOOKUP(R29,'届出・実績用　 (6コース) '!$DR:$DU,4,FALSE))</f>
        <v/>
      </c>
      <c r="S31" s="483"/>
      <c r="T31" s="483"/>
      <c r="U31" s="484"/>
      <c r="V31" s="482" t="str">
        <f>IF(V29="","",VLOOKUP(V29,'届出・実績用　 (6コース) '!$DR:$DU,4,FALSE))</f>
        <v/>
      </c>
      <c r="W31" s="483"/>
      <c r="X31" s="483"/>
      <c r="Y31" s="484"/>
      <c r="Z31" s="482" t="str">
        <f>IF(Z29="","",VLOOKUP(Z29,'届出・実績用　 (6コース) '!$DR:$DU,4,FALSE))</f>
        <v/>
      </c>
      <c r="AA31" s="483"/>
      <c r="AB31" s="483"/>
      <c r="AC31" s="484"/>
      <c r="AD31" s="482" t="str">
        <f>IF(AD29="","",VLOOKUP(AD29,'届出・実績用　 (6コース) '!$DR:$DU,4,FALSE))</f>
        <v/>
      </c>
      <c r="AE31" s="483"/>
      <c r="AF31" s="483"/>
      <c r="AG31" s="484"/>
      <c r="AH31" s="558"/>
      <c r="AI31" s="559"/>
      <c r="AJ31" s="560"/>
      <c r="AK31" s="507"/>
      <c r="AL31" s="508"/>
      <c r="AM31" s="489"/>
      <c r="AN31" s="489"/>
      <c r="AO31" s="490"/>
      <c r="AP31" s="460"/>
      <c r="AQ31" s="461"/>
      <c r="AR31" s="386"/>
      <c r="AS31" s="378"/>
      <c r="AT31" s="378"/>
      <c r="AU31" s="378"/>
      <c r="AV31" s="379"/>
      <c r="AW31" s="368"/>
      <c r="AX31" s="369"/>
      <c r="CB31" s="3"/>
      <c r="CC31" s="24"/>
      <c r="CD31" s="3"/>
      <c r="CE31" s="3"/>
      <c r="CF31" s="3"/>
      <c r="CN31" s="96"/>
      <c r="CO31" s="97" t="s">
        <v>99</v>
      </c>
      <c r="CP31" s="98">
        <f>SUMIF(CH28:CL28,"宇久町",CH29:CL29)*'届出・実績用　 (6コース) '!AK26</f>
        <v>0</v>
      </c>
      <c r="CQ31" s="99">
        <f>SUMIF(CH28:CL28,"宇久",CH30:CL30)*'届出・実績用　 (6コース) '!AK28</f>
        <v>0</v>
      </c>
      <c r="CR31" s="92"/>
      <c r="CS31" s="78"/>
      <c r="CT31" s="100"/>
      <c r="CU31" s="101" t="s">
        <v>99</v>
      </c>
      <c r="CV31" s="102" t="str">
        <f>IF('届出・実績用　 (6コース) '!I31="","0",DA26/CT27)</f>
        <v>0</v>
      </c>
      <c r="CW31" s="103" t="str">
        <f>IF('届出・実績用　 (6コース) '!I31="","0",DA27/CT27)</f>
        <v>0</v>
      </c>
      <c r="CX31" s="104">
        <f>CV31*'届出・実績用　 (6コース) '!AK26</f>
        <v>0</v>
      </c>
      <c r="CY31" s="105">
        <f>CW31*'届出・実績用　 (6コース) '!AK28</f>
        <v>0</v>
      </c>
      <c r="CZ31" s="106">
        <f t="shared" si="0"/>
        <v>0</v>
      </c>
      <c r="DA31" s="89"/>
      <c r="DC31" s="107" t="s">
        <v>99</v>
      </c>
      <c r="DD31" s="102" t="str">
        <f>IF(('届出・実績用　 (6コース) '!J31)="","0",('届出・実績用　 (6コース) '!AK26+'届出・実績用　 (6コース) '!AK28)*'届出・実績用　 (6コース) '!J31*1000)</f>
        <v>0</v>
      </c>
      <c r="DE31" s="102">
        <f>COUNTA('届出・実績用　 (6コース) '!I31)*('届出・実績用　 (6コース) '!AK26+'届出・実績用　 (6コース) '!AK28)</f>
        <v>0</v>
      </c>
      <c r="DF31" s="102">
        <f>COUNTA('届出・実績用　 (6コース) '!K31)*('届出・実績用　 (6コース) '!AK26+'届出・実績用　 (6コース) '!AK28)</f>
        <v>0</v>
      </c>
      <c r="DG31" s="102">
        <f>COUNTA('届出・実績用　 (6コース) '!L31)*('届出・実績用　 (6コース) '!AK26+'届出・実績用　 (6コース) '!AK28)</f>
        <v>0</v>
      </c>
      <c r="DH31" s="15"/>
      <c r="DI31" s="15"/>
      <c r="DK31" s="24"/>
      <c r="DL31" s="7"/>
      <c r="DM31" s="3"/>
      <c r="DN31" s="3">
        <v>18</v>
      </c>
      <c r="DO31" s="3" t="s">
        <v>390</v>
      </c>
      <c r="DP31" s="3" t="s">
        <v>115</v>
      </c>
      <c r="DQ31" s="209">
        <v>3000</v>
      </c>
      <c r="DU31" s="8"/>
      <c r="DV31" s="8"/>
      <c r="DW31" s="209">
        <v>1500</v>
      </c>
      <c r="DZ31" s="3"/>
      <c r="EA31" s="1"/>
      <c r="EB31" s="3"/>
    </row>
    <row r="32" spans="2:147" ht="16.5" customHeight="1" thickTop="1" thickBot="1">
      <c r="B32" s="737">
        <v>4</v>
      </c>
      <c r="C32" s="477"/>
      <c r="D32" s="474"/>
      <c r="E32" s="391"/>
      <c r="F32" s="392"/>
      <c r="G32" s="485" t="s">
        <v>55</v>
      </c>
      <c r="H32" s="486"/>
      <c r="I32" s="148"/>
      <c r="J32" s="55"/>
      <c r="K32" s="151"/>
      <c r="L32" s="152"/>
      <c r="M32" s="468" t="s">
        <v>56</v>
      </c>
      <c r="N32" s="56"/>
      <c r="O32" s="415" t="str">
        <f>IF(N32="","",VLOOKUP(N32,'届出・実績用　 (6コース) '!$DN:$DQ,3,FALSE))</f>
        <v/>
      </c>
      <c r="P32" s="416"/>
      <c r="Q32" s="424"/>
      <c r="R32" s="56"/>
      <c r="S32" s="415" t="str">
        <f>IF(R32="","",VLOOKUP(R32,'届出・実績用　 (6コース) '!$DN:$DQ,3,FALSE))</f>
        <v/>
      </c>
      <c r="T32" s="416"/>
      <c r="U32" s="424"/>
      <c r="V32" s="56"/>
      <c r="W32" s="415" t="str">
        <f>IF(V32="","",VLOOKUP(V32,'届出・実績用　 (6コース) '!$DN:$DQ,3,FALSE))</f>
        <v/>
      </c>
      <c r="X32" s="416"/>
      <c r="Y32" s="424"/>
      <c r="Z32" s="56"/>
      <c r="AA32" s="415" t="str">
        <f>IF(Z32="","",VLOOKUP(Z32,'届出・実績用　 (6コース) '!$DN:$DQ,3,FALSE))</f>
        <v/>
      </c>
      <c r="AB32" s="416"/>
      <c r="AC32" s="424"/>
      <c r="AD32" s="56"/>
      <c r="AE32" s="415" t="str">
        <f>IF(AD32="","",VLOOKUP(AD32,'届出・実績用　 (6コース) '!$DN:$DQ,3,FALSE))</f>
        <v/>
      </c>
      <c r="AF32" s="416"/>
      <c r="AG32" s="416"/>
      <c r="AH32" s="554" t="s">
        <v>57</v>
      </c>
      <c r="AI32" s="511">
        <f>DA32+CR32</f>
        <v>0</v>
      </c>
      <c r="AJ32" s="512"/>
      <c r="AK32" s="515"/>
      <c r="AL32" s="516"/>
      <c r="AM32" s="487">
        <f>(AI32*AK32)</f>
        <v>0</v>
      </c>
      <c r="AN32" s="487"/>
      <c r="AO32" s="527"/>
      <c r="AP32" s="456">
        <f>SUM('届出・実績用　 (6コース) '!J32:J37)*AK36</f>
        <v>0</v>
      </c>
      <c r="AQ32" s="457"/>
      <c r="AR32" s="380"/>
      <c r="AS32" s="381"/>
      <c r="AT32" s="381"/>
      <c r="AU32" s="381"/>
      <c r="AV32" s="382"/>
      <c r="AW32" s="370" t="s">
        <v>376</v>
      </c>
      <c r="AX32" s="371"/>
      <c r="CB32" s="3"/>
      <c r="CC32" s="24"/>
      <c r="CD32" s="3"/>
      <c r="CE32" s="3"/>
      <c r="CF32" s="3"/>
      <c r="CN32" s="58">
        <v>4</v>
      </c>
      <c r="CO32" s="59" t="s">
        <v>59</v>
      </c>
      <c r="CP32" s="60">
        <f>SUMIF(CH34:CL34,"対馬市",CH35:CL35)*'届出・実績用　 (6コース) '!AK32</f>
        <v>0</v>
      </c>
      <c r="CQ32" s="61">
        <f>SUMIF(CH34:CL34,"対馬市",CH36:CL36)*'届出・実績用　 (6コース) '!AK34</f>
        <v>0</v>
      </c>
      <c r="CR32" s="62">
        <f>SUM('届出・実績用　 (6コース) '!N37:AG37)</f>
        <v>0</v>
      </c>
      <c r="CS32" s="78"/>
      <c r="CT32" s="63" t="s">
        <v>10</v>
      </c>
      <c r="CU32" s="64" t="s">
        <v>59</v>
      </c>
      <c r="CV32" s="65" t="str">
        <f>IF('届出・実績用　 (6コース) '!I32="","0",DA32/CT33)</f>
        <v>0</v>
      </c>
      <c r="CW32" s="66" t="str">
        <f>IF('届出・実績用　 (6コース) '!I32="","0",DA33/CT33)</f>
        <v>0</v>
      </c>
      <c r="CX32" s="67">
        <f>CV32*'届出・実績用　 (6コース) '!AK32</f>
        <v>0</v>
      </c>
      <c r="CY32" s="68">
        <f>CW32*'届出・実績用　 (6コース) '!AK34</f>
        <v>0</v>
      </c>
      <c r="CZ32" s="69">
        <f t="shared" si="0"/>
        <v>0</v>
      </c>
      <c r="DA32" s="62">
        <f>SUM('届出・実績用　 (6コース) '!N34:AG34)</f>
        <v>0</v>
      </c>
      <c r="DC32" s="70" t="s">
        <v>59</v>
      </c>
      <c r="DD32" s="65" t="str">
        <f>IF(('届出・実績用　 (6コース) '!J32)="","0",('届出・実績用　 (6コース) '!AK32+'届出・実績用　 (6コース) '!AK34)*'届出・実績用　 (6コース) '!J32*1000)</f>
        <v>0</v>
      </c>
      <c r="DE32" s="65">
        <f>COUNTA('届出・実績用　 (6コース) '!I32)*('届出・実績用　 (6コース) '!AK32+'届出・実績用　 (6コース) '!AK34)</f>
        <v>0</v>
      </c>
      <c r="DF32" s="65">
        <f>COUNTA('届出・実績用　 (6コース) '!K32)*('届出・実績用　 (6コース) '!AK32+'届出・実績用　 (6コース) '!AK34)</f>
        <v>0</v>
      </c>
      <c r="DG32" s="65">
        <f>COUNTA('届出・実績用　 (6コース) '!L32)*('届出・実績用　 (6コース) '!AK32+'届出・実績用　 (6コース) '!AK34)</f>
        <v>0</v>
      </c>
      <c r="DH32" s="15"/>
      <c r="DI32" s="15"/>
      <c r="DK32" s="24"/>
      <c r="DL32" s="7"/>
      <c r="DM32" s="3"/>
      <c r="DN32" s="3">
        <v>19</v>
      </c>
      <c r="DO32" s="3" t="s">
        <v>388</v>
      </c>
      <c r="DP32" s="3" t="s">
        <v>115</v>
      </c>
      <c r="DQ32" s="209">
        <v>700</v>
      </c>
      <c r="DU32" s="8"/>
      <c r="DV32" s="8"/>
      <c r="DW32" s="209">
        <v>350</v>
      </c>
      <c r="DZ32" s="3"/>
      <c r="EA32" s="1"/>
      <c r="EB32" s="3"/>
    </row>
    <row r="33" spans="2:132" ht="16.5" customHeight="1">
      <c r="B33" s="735"/>
      <c r="C33" s="478"/>
      <c r="D33" s="475"/>
      <c r="E33" s="393"/>
      <c r="F33" s="394"/>
      <c r="G33" s="466" t="s">
        <v>60</v>
      </c>
      <c r="H33" s="467"/>
      <c r="I33" s="149"/>
      <c r="J33" s="72"/>
      <c r="K33" s="153"/>
      <c r="L33" s="154"/>
      <c r="M33" s="469"/>
      <c r="N33" s="412" t="str">
        <f>IF(N32="","",VLOOKUP(N32,'届出・実績用　 (6コース) '!$DN:$DQ,2,FALSE))</f>
        <v/>
      </c>
      <c r="O33" s="413"/>
      <c r="P33" s="413"/>
      <c r="Q33" s="414"/>
      <c r="R33" s="412" t="str">
        <f>IF(R32="","",VLOOKUP(R32,$DN:$DQ,2,FALSE))</f>
        <v/>
      </c>
      <c r="S33" s="413"/>
      <c r="T33" s="413"/>
      <c r="U33" s="414"/>
      <c r="V33" s="412" t="str">
        <f>IF(V32="","",VLOOKUP(V32,'届出・実績用　 (6コース) '!$DN:$DQ,2,FALSE))</f>
        <v/>
      </c>
      <c r="W33" s="413"/>
      <c r="X33" s="413"/>
      <c r="Y33" s="414"/>
      <c r="Z33" s="412" t="str">
        <f>IF(Z32="","",VLOOKUP(Z32,'届出・実績用　 (6コース) '!$DN:$DQ,2,FALSE))</f>
        <v/>
      </c>
      <c r="AA33" s="413"/>
      <c r="AB33" s="413"/>
      <c r="AC33" s="414"/>
      <c r="AD33" s="412" t="str">
        <f>IF(AD32="","",VLOOKUP(AD32,'届出・実績用　 (6コース) '!$DN:$DQ,2,FALSE))</f>
        <v/>
      </c>
      <c r="AE33" s="413"/>
      <c r="AF33" s="413"/>
      <c r="AG33" s="413"/>
      <c r="AH33" s="510"/>
      <c r="AI33" s="513"/>
      <c r="AJ33" s="514"/>
      <c r="AK33" s="517"/>
      <c r="AL33" s="518"/>
      <c r="AM33" s="462"/>
      <c r="AN33" s="462"/>
      <c r="AO33" s="463"/>
      <c r="AP33" s="458"/>
      <c r="AQ33" s="459"/>
      <c r="AR33" s="383"/>
      <c r="AS33" s="384"/>
      <c r="AT33" s="376"/>
      <c r="AU33" s="376"/>
      <c r="AV33" s="377"/>
      <c r="AW33" s="366"/>
      <c r="AX33" s="367"/>
      <c r="CB33" s="3"/>
      <c r="CC33" s="24"/>
      <c r="CD33" s="3"/>
      <c r="CE33" s="3"/>
      <c r="CF33" s="3"/>
      <c r="CN33" s="73"/>
      <c r="CO33" s="74" t="s">
        <v>61</v>
      </c>
      <c r="CP33" s="75">
        <f>SUMIF(CH34:CL34,"壱岐市",CH35:CL35)*'届出・実績用　 (6コース) '!AK32</f>
        <v>0</v>
      </c>
      <c r="CQ33" s="76">
        <f>SUMIF(CH34:CL34,"壱岐市",CH36:CL36)*'届出・実績用　 (6コース) '!AK34</f>
        <v>0</v>
      </c>
      <c r="CR33" s="77">
        <f>CR32</f>
        <v>0</v>
      </c>
      <c r="CS33" s="78"/>
      <c r="CT33" s="543">
        <f>COUNTA('届出・実績用　 (6コース) '!I32:I37)</f>
        <v>0</v>
      </c>
      <c r="CU33" s="79" t="s">
        <v>61</v>
      </c>
      <c r="CV33" s="80" t="str">
        <f>IF('届出・実績用　 (6コース) '!I33="","0",DA32/CT33)</f>
        <v>0</v>
      </c>
      <c r="CW33" s="81" t="str">
        <f>IF('届出・実績用　 (6コース) '!I33="","0",DA33/CT33)</f>
        <v>0</v>
      </c>
      <c r="CX33" s="82">
        <f>CV33*'届出・実績用　 (6コース) '!AK32</f>
        <v>0</v>
      </c>
      <c r="CY33" s="83">
        <f>CW33*'届出・実績用　 (6コース) '!AK34</f>
        <v>0</v>
      </c>
      <c r="CZ33" s="84">
        <f t="shared" si="0"/>
        <v>0</v>
      </c>
      <c r="DA33" s="77">
        <f>CL54</f>
        <v>0</v>
      </c>
      <c r="DC33" s="85" t="s">
        <v>61</v>
      </c>
      <c r="DD33" s="80" t="str">
        <f>IF(('届出・実績用　 (6コース) '!J33)="","0",('届出・実績用　 (6コース) '!AK32+'届出・実績用　 (6コース) '!AK34)*'届出・実績用　 (6コース) '!J33*1000)</f>
        <v>0</v>
      </c>
      <c r="DE33" s="80">
        <f>COUNTA('届出・実績用　 (6コース) '!I33)*('届出・実績用　 (6コース) '!AK32+'届出・実績用　 (6コース) '!AK34)</f>
        <v>0</v>
      </c>
      <c r="DF33" s="80">
        <f>COUNTA('届出・実績用　 (6コース) '!K33)*('届出・実績用　 (6コース) '!AK32+'届出・実績用　 (6コース) '!AK34)</f>
        <v>0</v>
      </c>
      <c r="DG33" s="80">
        <f>COUNTA('届出・実績用　 (6コース) '!L33)*('届出・実績用　 (6コース) '!AK32+'届出・実績用　 (6コース) '!AK34)</f>
        <v>0</v>
      </c>
      <c r="DH33" s="15"/>
      <c r="DI33" s="15"/>
      <c r="DK33" s="24"/>
      <c r="DL33" s="7"/>
      <c r="DM33" s="3"/>
      <c r="DN33" s="3">
        <v>20</v>
      </c>
      <c r="DO33" s="3" t="s">
        <v>389</v>
      </c>
      <c r="DP33" s="3" t="s">
        <v>115</v>
      </c>
      <c r="DQ33" s="209">
        <v>1400</v>
      </c>
      <c r="DU33" s="8"/>
      <c r="DV33" s="8"/>
      <c r="DW33" s="209">
        <v>700</v>
      </c>
      <c r="DZ33" s="3"/>
      <c r="EA33" s="1"/>
      <c r="EB33" s="3"/>
    </row>
    <row r="34" spans="2:132" ht="16.5" customHeight="1" thickBot="1">
      <c r="B34" s="735"/>
      <c r="C34" s="479"/>
      <c r="D34" s="476"/>
      <c r="E34" s="395"/>
      <c r="F34" s="396"/>
      <c r="G34" s="466" t="s">
        <v>73</v>
      </c>
      <c r="H34" s="467"/>
      <c r="I34" s="149"/>
      <c r="J34" s="72"/>
      <c r="K34" s="153"/>
      <c r="L34" s="155"/>
      <c r="M34" s="470"/>
      <c r="N34" s="409" t="str">
        <f>IF(N32="","",VLOOKUP(N32,'届出・実績用　 (6コース) '!$DN:$DQ,4,FALSE))</f>
        <v/>
      </c>
      <c r="O34" s="410"/>
      <c r="P34" s="410"/>
      <c r="Q34" s="411"/>
      <c r="R34" s="409" t="str">
        <f>IF(R32="","",VLOOKUP(R32,'届出・実績用　 (6コース) '!$DN:$DQ,4,FALSE))</f>
        <v/>
      </c>
      <c r="S34" s="410"/>
      <c r="T34" s="410"/>
      <c r="U34" s="411"/>
      <c r="V34" s="423" t="str">
        <f>IF(V32="","",VLOOKUP(V32,'届出・実績用　 (6コース) '!$DN:$DQ,4,FALSE))</f>
        <v/>
      </c>
      <c r="W34" s="410"/>
      <c r="X34" s="410"/>
      <c r="Y34" s="411"/>
      <c r="Z34" s="409" t="str">
        <f>IF(Z32="","",VLOOKUP(Z32,'届出・実績用　 (6コース) '!$DN:$DQ,4,FALSE))</f>
        <v/>
      </c>
      <c r="AA34" s="410"/>
      <c r="AB34" s="410"/>
      <c r="AC34" s="411"/>
      <c r="AD34" s="409" t="str">
        <f>IF(AD32="","",VLOOKUP(AD32,'届出・実績用　 (6コース) '!$DN:$DQ,4,FALSE))</f>
        <v/>
      </c>
      <c r="AE34" s="410"/>
      <c r="AF34" s="410"/>
      <c r="AG34" s="410"/>
      <c r="AH34" s="503" t="s">
        <v>74</v>
      </c>
      <c r="AI34" s="505">
        <f>CR33+DA33</f>
        <v>0</v>
      </c>
      <c r="AJ34" s="506"/>
      <c r="AK34" s="519"/>
      <c r="AL34" s="520"/>
      <c r="AM34" s="462">
        <f>(AI34*AK34)</f>
        <v>0</v>
      </c>
      <c r="AN34" s="462"/>
      <c r="AO34" s="463"/>
      <c r="AP34" s="458"/>
      <c r="AQ34" s="459"/>
      <c r="AR34" s="385"/>
      <c r="AS34" s="376"/>
      <c r="AT34" s="376"/>
      <c r="AU34" s="376"/>
      <c r="AV34" s="377"/>
      <c r="AW34" s="372"/>
      <c r="AX34" s="373"/>
      <c r="CB34" s="3"/>
      <c r="CC34" s="24"/>
      <c r="CD34" s="3"/>
      <c r="CE34" s="3"/>
      <c r="CF34" s="3"/>
      <c r="CG34" s="87" t="s">
        <v>75</v>
      </c>
      <c r="CH34" s="88" t="e">
        <f>VLOOKUP('届出・実績用　 (6コース) '!N35,$DR:$DV,5,FALSE)</f>
        <v>#N/A</v>
      </c>
      <c r="CI34" s="88" t="e">
        <f>VLOOKUP('届出・実績用　 (6コース) '!R35,$DR:$DV,5,FALSE)</f>
        <v>#N/A</v>
      </c>
      <c r="CJ34" s="88" t="e">
        <f>VLOOKUP('届出・実績用　 (6コース) '!V35,$DR:$DV,5,FALSE)</f>
        <v>#N/A</v>
      </c>
      <c r="CK34" s="88" t="e">
        <f>VLOOKUP('届出・実績用　 (6コース) '!Z35,$DR:$DV,5,FALSE)</f>
        <v>#N/A</v>
      </c>
      <c r="CL34" s="88" t="e">
        <f>VLOOKUP('届出・実績用　 (6コース) '!AD35,$DR:$DV,5,FALSE)</f>
        <v>#N/A</v>
      </c>
      <c r="CN34" s="73"/>
      <c r="CO34" s="74" t="s">
        <v>73</v>
      </c>
      <c r="CP34" s="75">
        <f>SUMIF(CH34:CL34,"五島市",CH35:CL35)*'届出・実績用　 (6コース) '!AK32</f>
        <v>0</v>
      </c>
      <c r="CQ34" s="76">
        <f>SUMIF(CH34:CL34,"五島市",CH36:CL36)*'届出・実績用　 (6コース) '!AK34</f>
        <v>0</v>
      </c>
      <c r="CR34" s="92"/>
      <c r="CS34" s="78"/>
      <c r="CT34" s="544"/>
      <c r="CU34" s="79" t="s">
        <v>73</v>
      </c>
      <c r="CV34" s="80" t="str">
        <f>IF('届出・実績用　 (6コース) '!I34="","0",DA32/CT33)</f>
        <v>0</v>
      </c>
      <c r="CW34" s="81" t="str">
        <f>IF('届出・実績用　 (6コース) '!I34="","0",DA33/CT33)</f>
        <v>0</v>
      </c>
      <c r="CX34" s="82">
        <f>CV34*'届出・実績用　 (6コース) '!AK32</f>
        <v>0</v>
      </c>
      <c r="CY34" s="83">
        <f>CW34*'届出・実績用　 (6コース) '!AK34</f>
        <v>0</v>
      </c>
      <c r="CZ34" s="84">
        <f t="shared" si="0"/>
        <v>0</v>
      </c>
      <c r="DA34" s="89"/>
      <c r="DC34" s="85" t="s">
        <v>73</v>
      </c>
      <c r="DD34" s="80" t="str">
        <f>IF(('届出・実績用　 (6コース) '!J34)="","0",('届出・実績用　 (6コース) '!AK32+'届出・実績用　 (6コース) '!AK34)*'届出・実績用　 (6コース) '!J34*1000)</f>
        <v>0</v>
      </c>
      <c r="DE34" s="80">
        <f>COUNTA('届出・実績用　 (6コース) '!I34)*('届出・実績用　 (6コース) '!AK32+'届出・実績用　 (6コース) '!AK34)</f>
        <v>0</v>
      </c>
      <c r="DF34" s="80">
        <f>COUNTA('届出・実績用　 (6コース) '!K34)*('届出・実績用　 (6コース) '!AK32+'届出・実績用　 (6コース) '!AK34)</f>
        <v>0</v>
      </c>
      <c r="DG34" s="80">
        <f>COUNTA('届出・実績用　 (6コース) '!L34)*('届出・実績用　 (6コース) '!AK32+'届出・実績用　 (6コース) '!AK34)</f>
        <v>0</v>
      </c>
      <c r="DH34" s="15"/>
      <c r="DI34" s="15"/>
      <c r="DK34" s="24"/>
      <c r="DL34" s="7"/>
      <c r="DM34" s="3"/>
      <c r="DN34" s="3">
        <v>21</v>
      </c>
      <c r="DO34" s="3" t="s">
        <v>387</v>
      </c>
      <c r="DP34" s="3" t="s">
        <v>115</v>
      </c>
      <c r="DQ34" s="209">
        <v>300</v>
      </c>
      <c r="DU34" s="8"/>
      <c r="DV34" s="8"/>
      <c r="DW34" s="209">
        <v>150</v>
      </c>
      <c r="DZ34" s="3"/>
      <c r="EA34" s="1"/>
      <c r="EB34" s="3"/>
    </row>
    <row r="35" spans="2:132" ht="16.5" customHeight="1" thickBot="1">
      <c r="B35" s="735"/>
      <c r="C35" s="403" t="s">
        <v>375</v>
      </c>
      <c r="D35" s="404"/>
      <c r="E35" s="397" t="s">
        <v>375</v>
      </c>
      <c r="F35" s="398"/>
      <c r="G35" s="466" t="s">
        <v>84</v>
      </c>
      <c r="H35" s="467"/>
      <c r="I35" s="149"/>
      <c r="J35" s="72"/>
      <c r="K35" s="153"/>
      <c r="L35" s="155"/>
      <c r="M35" s="739" t="s">
        <v>85</v>
      </c>
      <c r="N35" s="140"/>
      <c r="O35" s="417" t="str">
        <f>IF(N35="","",VLOOKUP(N35,'届出・実績用　 (6コース) '!$DR:$DU,3,FALSE))</f>
        <v/>
      </c>
      <c r="P35" s="418"/>
      <c r="Q35" s="419"/>
      <c r="R35" s="140"/>
      <c r="S35" s="417" t="str">
        <f>IF(R35="","",VLOOKUP(R35,'届出・実績用　 (6コース) '!$DR:$DU,3,FALSE))</f>
        <v/>
      </c>
      <c r="T35" s="418"/>
      <c r="U35" s="419"/>
      <c r="V35" s="90"/>
      <c r="W35" s="417" t="str">
        <f>IF(V35="","",VLOOKUP(V35,'届出・実績用　 (6コース) '!$DR:$DU,3,FALSE))</f>
        <v/>
      </c>
      <c r="X35" s="418"/>
      <c r="Y35" s="419"/>
      <c r="Z35" s="140"/>
      <c r="AA35" s="417" t="str">
        <f>IF(Z35="","",VLOOKUP(Z35,'届出・実績用　 (6コース) '!$DR:$DU,3,FALSE))</f>
        <v/>
      </c>
      <c r="AB35" s="418"/>
      <c r="AC35" s="419"/>
      <c r="AD35" s="140"/>
      <c r="AE35" s="417" t="str">
        <f>IF(AD35="","",VLOOKUP(AD35,'届出・実績用　 (6コース) '!$DR:$DU,3,FALSE))</f>
        <v/>
      </c>
      <c r="AF35" s="418"/>
      <c r="AG35" s="418"/>
      <c r="AH35" s="504"/>
      <c r="AI35" s="507"/>
      <c r="AJ35" s="508"/>
      <c r="AK35" s="521"/>
      <c r="AL35" s="522"/>
      <c r="AM35" s="464"/>
      <c r="AN35" s="464"/>
      <c r="AO35" s="465"/>
      <c r="AP35" s="458"/>
      <c r="AQ35" s="459"/>
      <c r="AR35" s="385"/>
      <c r="AS35" s="376"/>
      <c r="AT35" s="376"/>
      <c r="AU35" s="376"/>
      <c r="AV35" s="377"/>
      <c r="AW35" s="374" t="s">
        <v>377</v>
      </c>
      <c r="AX35" s="375"/>
      <c r="CB35" s="3"/>
      <c r="CC35" s="24"/>
      <c r="CD35" s="3"/>
      <c r="CE35" s="3"/>
      <c r="CF35" s="3"/>
      <c r="CG35" s="87" t="s">
        <v>86</v>
      </c>
      <c r="CH35" s="91" t="e">
        <f>VLOOKUP('届出・実績用　 (6コース) '!N35,$DR:$DV,4,FALSE)</f>
        <v>#N/A</v>
      </c>
      <c r="CI35" s="91" t="e">
        <f>VLOOKUP('届出・実績用　 (6コース) '!R35,$DR:$DV,4,FALSE)</f>
        <v>#N/A</v>
      </c>
      <c r="CJ35" s="91" t="e">
        <f>VLOOKUP('届出・実績用　 (6コース) '!V35,$DR:$DV,4,FALSE)</f>
        <v>#N/A</v>
      </c>
      <c r="CK35" s="91" t="e">
        <f>VLOOKUP('届出・実績用　 (6コース) '!Z35,$DR:$DV,4,FALSE)</f>
        <v>#N/A</v>
      </c>
      <c r="CL35" s="91" t="e">
        <f>VLOOKUP('届出・実績用　 (6コース) '!AD35,$DR:$DV,4,FALSE)</f>
        <v>#N/A</v>
      </c>
      <c r="CN35" s="73"/>
      <c r="CO35" s="74" t="s">
        <v>84</v>
      </c>
      <c r="CP35" s="75">
        <f>SUMIF(CH34:CL34,"新上五島町",CH35:CL35)*'届出・実績用　 (6コース) '!AK32</f>
        <v>0</v>
      </c>
      <c r="CQ35" s="76">
        <f>SUMIF(CH34:CL34,"上五島",CH36:CL36)*'届出・実績用　 (6コース) '!AK34</f>
        <v>0</v>
      </c>
      <c r="CR35" s="92"/>
      <c r="CS35" s="78"/>
      <c r="CT35" s="93"/>
      <c r="CU35" s="79" t="s">
        <v>84</v>
      </c>
      <c r="CV35" s="80" t="str">
        <f>IF('届出・実績用　 (6コース) '!I35="","0",DA32/CT33)</f>
        <v>0</v>
      </c>
      <c r="CW35" s="81" t="str">
        <f>IF('届出・実績用　 (6コース) '!I35="","0",DA33/CT33)</f>
        <v>0</v>
      </c>
      <c r="CX35" s="82">
        <f>CV35*'届出・実績用　 (6コース) '!AK32</f>
        <v>0</v>
      </c>
      <c r="CY35" s="83">
        <f>CW35*'届出・実績用　 (6コース) '!AK34</f>
        <v>0</v>
      </c>
      <c r="CZ35" s="84">
        <f t="shared" si="0"/>
        <v>0</v>
      </c>
      <c r="DA35" s="89"/>
      <c r="DB35" s="94"/>
      <c r="DC35" s="85" t="s">
        <v>84</v>
      </c>
      <c r="DD35" s="80" t="str">
        <f>IF(('届出・実績用　 (6コース) '!J35)="","0",('届出・実績用　 (6コース) '!AK32+'届出・実績用　 (6コース) '!AK34)*'届出・実績用　 (6コース) '!J35*1000)</f>
        <v>0</v>
      </c>
      <c r="DE35" s="80">
        <f>COUNTA('届出・実績用　 (6コース) '!I35)*('届出・実績用　 (6コース) '!AK32+'届出・実績用　 (6コース) '!AK34)</f>
        <v>0</v>
      </c>
      <c r="DF35" s="80">
        <f>COUNTA('届出・実績用　 (6コース) '!K35)*('届出・実績用　 (6コース) '!AK32+'届出・実績用　 (6コース) '!AK34)</f>
        <v>0</v>
      </c>
      <c r="DG35" s="80">
        <f>COUNTA('届出・実績用　 (6コース) '!L35)*('届出・実績用　 (6コース) '!AK32+'届出・実績用　 (6コース) '!AK34)</f>
        <v>0</v>
      </c>
      <c r="DH35" s="15"/>
      <c r="DI35" s="15"/>
      <c r="DK35" s="24"/>
      <c r="DL35" s="7"/>
      <c r="DM35" s="3"/>
      <c r="DN35" s="3">
        <v>22</v>
      </c>
      <c r="DO35" s="3" t="s">
        <v>391</v>
      </c>
      <c r="DP35" s="3" t="s">
        <v>115</v>
      </c>
      <c r="DQ35" s="209">
        <v>2600</v>
      </c>
      <c r="DU35" s="8"/>
      <c r="DV35" s="8"/>
      <c r="DW35" s="209">
        <v>1300</v>
      </c>
      <c r="DZ35" s="3"/>
      <c r="EA35" s="1"/>
      <c r="EB35" s="3"/>
    </row>
    <row r="36" spans="2:132" ht="16.5" customHeight="1">
      <c r="B36" s="735"/>
      <c r="C36" s="405"/>
      <c r="D36" s="406"/>
      <c r="E36" s="399"/>
      <c r="F36" s="400"/>
      <c r="G36" s="466" t="s">
        <v>92</v>
      </c>
      <c r="H36" s="467"/>
      <c r="I36" s="149"/>
      <c r="J36" s="72"/>
      <c r="K36" s="156"/>
      <c r="L36" s="155"/>
      <c r="M36" s="740"/>
      <c r="N36" s="420" t="str">
        <f>IF(N35="","",VLOOKUP(N35,'届出・実績用　 (6コース) '!$DR:$DU,2,FALSE))</f>
        <v/>
      </c>
      <c r="O36" s="421"/>
      <c r="P36" s="421"/>
      <c r="Q36" s="422"/>
      <c r="R36" s="420" t="str">
        <f>IF(R35="","",VLOOKUP(R35,'届出・実績用　 (6コース) '!$DR:$DU,2,FALSE))</f>
        <v/>
      </c>
      <c r="S36" s="421"/>
      <c r="T36" s="421"/>
      <c r="U36" s="422"/>
      <c r="V36" s="420" t="str">
        <f>IF(V35="","",VLOOKUP(V35,'届出・実績用　 (6コース) '!$DR:$DU,2,FALSE))</f>
        <v/>
      </c>
      <c r="W36" s="421"/>
      <c r="X36" s="421"/>
      <c r="Y36" s="422"/>
      <c r="Z36" s="420" t="str">
        <f>IF(Z35="","",VLOOKUP(Z35,'届出・実績用　 (6コース) '!$DR:$DU,2,FALSE))</f>
        <v/>
      </c>
      <c r="AA36" s="421"/>
      <c r="AB36" s="421"/>
      <c r="AC36" s="422"/>
      <c r="AD36" s="420" t="str">
        <f>IF(AD35="","",VLOOKUP(AD35,'届出・実績用　 (6コース) '!$DR:$DU,2,FALSE))</f>
        <v/>
      </c>
      <c r="AE36" s="421"/>
      <c r="AF36" s="421"/>
      <c r="AG36" s="422"/>
      <c r="AH36" s="555" t="s">
        <v>93</v>
      </c>
      <c r="AI36" s="556"/>
      <c r="AJ36" s="557"/>
      <c r="AK36" s="511">
        <f>AK32+AK34</f>
        <v>0</v>
      </c>
      <c r="AL36" s="512"/>
      <c r="AM36" s="487">
        <f>AM32+AM34</f>
        <v>0</v>
      </c>
      <c r="AN36" s="487"/>
      <c r="AO36" s="488"/>
      <c r="AP36" s="458"/>
      <c r="AQ36" s="459"/>
      <c r="AR36" s="385"/>
      <c r="AS36" s="376"/>
      <c r="AT36" s="376"/>
      <c r="AU36" s="376"/>
      <c r="AV36" s="377"/>
      <c r="AW36" s="366"/>
      <c r="AX36" s="367"/>
      <c r="CB36" s="3"/>
      <c r="CC36" s="24"/>
      <c r="CD36" s="3"/>
      <c r="CE36" s="3"/>
      <c r="CF36" s="3"/>
      <c r="CG36" s="87" t="s">
        <v>94</v>
      </c>
      <c r="CH36" s="91" t="e">
        <f>CH35</f>
        <v>#N/A</v>
      </c>
      <c r="CI36" s="91" t="e">
        <f>CI35</f>
        <v>#N/A</v>
      </c>
      <c r="CJ36" s="91" t="e">
        <f>CJ35</f>
        <v>#N/A</v>
      </c>
      <c r="CK36" s="91" t="e">
        <f>CK35</f>
        <v>#N/A</v>
      </c>
      <c r="CL36" s="91" t="e">
        <f>CL35</f>
        <v>#N/A</v>
      </c>
      <c r="CN36" s="73"/>
      <c r="CO36" s="74" t="s">
        <v>92</v>
      </c>
      <c r="CP36" s="75">
        <f>SUMIF(CH34:CL34,"小値賀町",CH35:CL35)*'届出・実績用　 (6コース) '!AK32</f>
        <v>0</v>
      </c>
      <c r="CQ36" s="76">
        <f>SUMIF(CH34:CL34,"小値賀",CH36:CL36)*'届出・実績用　 (6コース) '!AK34</f>
        <v>0</v>
      </c>
      <c r="CR36" s="92"/>
      <c r="CS36" s="78"/>
      <c r="CT36" s="93"/>
      <c r="CU36" s="79" t="s">
        <v>92</v>
      </c>
      <c r="CV36" s="80" t="str">
        <f>IF('届出・実績用　 (6コース) '!I36="","0",DA32/CT33)</f>
        <v>0</v>
      </c>
      <c r="CW36" s="81" t="str">
        <f>IF('届出・実績用　 (6コース) '!I36="","0",DA33/CT33)</f>
        <v>0</v>
      </c>
      <c r="CX36" s="82">
        <f>CV36*'届出・実績用　 (6コース) '!AK32</f>
        <v>0</v>
      </c>
      <c r="CY36" s="83">
        <f>CW36*'届出・実績用　 (6コース) '!AK34</f>
        <v>0</v>
      </c>
      <c r="CZ36" s="84">
        <f t="shared" si="0"/>
        <v>0</v>
      </c>
      <c r="DA36" s="89"/>
      <c r="DB36" s="94"/>
      <c r="DC36" s="85" t="s">
        <v>92</v>
      </c>
      <c r="DD36" s="80" t="str">
        <f>IF(('届出・実績用　 (6コース) '!J36)="","0",('届出・実績用　 (6コース) '!AK32+'届出・実績用　 (6コース) '!AK34)*'届出・実績用　 (6コース) '!J36*1000)</f>
        <v>0</v>
      </c>
      <c r="DE36" s="80">
        <f>COUNTA('届出・実績用　 (6コース) '!I36)*('届出・実績用　 (6コース) '!AK32+'届出・実績用　 (6コース) '!AK34)</f>
        <v>0</v>
      </c>
      <c r="DF36" s="80">
        <f>COUNTA('届出・実績用　 (6コース) '!K36)*('届出・実績用　 (6コース) '!AK32+'届出・実績用　 (6コース) '!AK34)</f>
        <v>0</v>
      </c>
      <c r="DG36" s="80">
        <f>COUNTA('届出・実績用　 (6コース) '!L36)*('届出・実績用　 (6コース) '!AK32+'届出・実績用　 (6コース) '!AK34)</f>
        <v>0</v>
      </c>
      <c r="DH36" s="15"/>
      <c r="DI36" s="15"/>
      <c r="DK36" s="24"/>
      <c r="DL36" s="7"/>
      <c r="DM36" s="3"/>
      <c r="DN36" s="3">
        <v>23</v>
      </c>
      <c r="DO36" s="3" t="s">
        <v>392</v>
      </c>
      <c r="DP36" s="3" t="s">
        <v>67</v>
      </c>
      <c r="DQ36" s="209">
        <v>1100</v>
      </c>
      <c r="DU36" s="8"/>
      <c r="DV36" s="8"/>
      <c r="DW36" s="209">
        <v>550</v>
      </c>
      <c r="DZ36" s="3"/>
      <c r="EA36" s="1"/>
      <c r="EB36" s="3"/>
    </row>
    <row r="37" spans="2:132" ht="16.5" customHeight="1" thickBot="1">
      <c r="B37" s="738"/>
      <c r="C37" s="407"/>
      <c r="D37" s="408"/>
      <c r="E37" s="401"/>
      <c r="F37" s="402"/>
      <c r="G37" s="480" t="s">
        <v>99</v>
      </c>
      <c r="H37" s="481"/>
      <c r="I37" s="150"/>
      <c r="J37" s="72"/>
      <c r="K37" s="157"/>
      <c r="L37" s="158"/>
      <c r="M37" s="741"/>
      <c r="N37" s="482" t="str">
        <f>IF(N35="","",VLOOKUP(N35,'届出・実績用　 (6コース) '!$DR:$DU,4,FALSE))</f>
        <v/>
      </c>
      <c r="O37" s="483"/>
      <c r="P37" s="483"/>
      <c r="Q37" s="484"/>
      <c r="R37" s="482" t="str">
        <f>IF(R35="","",VLOOKUP(R35,'届出・実績用　 (6コース) '!$DR:$DU,4,FALSE))</f>
        <v/>
      </c>
      <c r="S37" s="483"/>
      <c r="T37" s="483"/>
      <c r="U37" s="484"/>
      <c r="V37" s="482" t="str">
        <f>IF(V35="","",VLOOKUP(V35,'届出・実績用　 (6コース) '!$DR:$DU,4,FALSE))</f>
        <v/>
      </c>
      <c r="W37" s="483"/>
      <c r="X37" s="483"/>
      <c r="Y37" s="484"/>
      <c r="Z37" s="482" t="str">
        <f>IF(Z35="","",VLOOKUP(Z35,'届出・実績用　 (6コース) '!$DR:$DU,4,FALSE))</f>
        <v/>
      </c>
      <c r="AA37" s="483"/>
      <c r="AB37" s="483"/>
      <c r="AC37" s="484"/>
      <c r="AD37" s="482" t="str">
        <f>IF(AD35="","",VLOOKUP(AD35,'届出・実績用　 (6コース) '!$DR:$DU,4,FALSE))</f>
        <v/>
      </c>
      <c r="AE37" s="483"/>
      <c r="AF37" s="483"/>
      <c r="AG37" s="484"/>
      <c r="AH37" s="558"/>
      <c r="AI37" s="559"/>
      <c r="AJ37" s="560"/>
      <c r="AK37" s="507"/>
      <c r="AL37" s="508"/>
      <c r="AM37" s="489"/>
      <c r="AN37" s="489"/>
      <c r="AO37" s="490"/>
      <c r="AP37" s="460"/>
      <c r="AQ37" s="461"/>
      <c r="AR37" s="386"/>
      <c r="AS37" s="378"/>
      <c r="AT37" s="378"/>
      <c r="AU37" s="378"/>
      <c r="AV37" s="379"/>
      <c r="AW37" s="368"/>
      <c r="AX37" s="369"/>
      <c r="CB37" s="3"/>
      <c r="CC37" s="24"/>
      <c r="CD37" s="3"/>
      <c r="CE37" s="3"/>
      <c r="CF37" s="3"/>
      <c r="CN37" s="96"/>
      <c r="CO37" s="97" t="s">
        <v>99</v>
      </c>
      <c r="CP37" s="98">
        <f>SUMIF(CH34:CL34,"宇久町",CH35:CL35)*'届出・実績用　 (6コース) '!AK32</f>
        <v>0</v>
      </c>
      <c r="CQ37" s="99">
        <f>SUMIF(CH34:CL34,"宇久",CH36:CL36)*'届出・実績用　 (6コース) '!AK34</f>
        <v>0</v>
      </c>
      <c r="CR37" s="92"/>
      <c r="CS37" s="78"/>
      <c r="CT37" s="100"/>
      <c r="CU37" s="101" t="s">
        <v>99</v>
      </c>
      <c r="CV37" s="102" t="str">
        <f>IF('届出・実績用　 (6コース) '!I37="","0",DA32/CT33)</f>
        <v>0</v>
      </c>
      <c r="CW37" s="103" t="str">
        <f>IF('届出・実績用　 (6コース) '!I37="","0",DA33/CT33)</f>
        <v>0</v>
      </c>
      <c r="CX37" s="104">
        <f>CV37*'届出・実績用　 (6コース) '!AK32</f>
        <v>0</v>
      </c>
      <c r="CY37" s="105">
        <f>CW37*'届出・実績用　 (6コース) '!AK34</f>
        <v>0</v>
      </c>
      <c r="CZ37" s="106">
        <f t="shared" si="0"/>
        <v>0</v>
      </c>
      <c r="DA37" s="89"/>
      <c r="DC37" s="107" t="s">
        <v>99</v>
      </c>
      <c r="DD37" s="102" t="str">
        <f>IF(('届出・実績用　 (6コース) '!J37)="","0",('届出・実績用　 (6コース) '!AK32+'届出・実績用　 (6コース) '!AK34)*'届出・実績用　 (6コース) '!J37*1000)</f>
        <v>0</v>
      </c>
      <c r="DE37" s="102">
        <f>COUNTA('届出・実績用　 (6コース) '!I37)*('届出・実績用　 (6コース) '!AK32+'届出・実績用　 (6コース) '!AK34)</f>
        <v>0</v>
      </c>
      <c r="DF37" s="102">
        <f>COUNTA('届出・実績用　 (6コース) '!K37)*('届出・実績用　 (6コース) '!AK32+'届出・実績用　 (6コース) '!AK34)</f>
        <v>0</v>
      </c>
      <c r="DG37" s="102">
        <f>COUNTA('届出・実績用　 (6コース) '!L37)*('届出・実績用　 (6コース) '!AK32+'届出・実績用　 (6コース) '!AK34)</f>
        <v>0</v>
      </c>
      <c r="DH37" s="15"/>
      <c r="DI37" s="15"/>
      <c r="DK37" s="24"/>
      <c r="DL37" s="7"/>
      <c r="DM37" s="3"/>
      <c r="DN37" s="3">
        <v>24</v>
      </c>
      <c r="DO37" s="3" t="s">
        <v>393</v>
      </c>
      <c r="DP37" s="3" t="s">
        <v>67</v>
      </c>
      <c r="DQ37" s="209">
        <v>900</v>
      </c>
      <c r="DU37" s="109"/>
      <c r="DV37" s="109"/>
      <c r="DW37" s="209">
        <v>450</v>
      </c>
      <c r="DZ37" s="3"/>
      <c r="EA37" s="1"/>
      <c r="EB37" s="3"/>
    </row>
    <row r="38" spans="2:132" ht="16.5" customHeight="1" thickTop="1" thickBot="1">
      <c r="B38" s="734">
        <v>5</v>
      </c>
      <c r="C38" s="477"/>
      <c r="D38" s="474"/>
      <c r="E38" s="391"/>
      <c r="F38" s="392"/>
      <c r="G38" s="485" t="s">
        <v>55</v>
      </c>
      <c r="H38" s="486"/>
      <c r="I38" s="148"/>
      <c r="J38" s="55"/>
      <c r="K38" s="151"/>
      <c r="L38" s="152"/>
      <c r="M38" s="468" t="s">
        <v>56</v>
      </c>
      <c r="N38" s="56"/>
      <c r="O38" s="415" t="str">
        <f>IF(N38="","",VLOOKUP(N38,'届出・実績用　 (6コース) '!$DN:$DQ,3,FALSE))</f>
        <v/>
      </c>
      <c r="P38" s="416"/>
      <c r="Q38" s="424"/>
      <c r="R38" s="56"/>
      <c r="S38" s="415" t="str">
        <f>IF(R38="","",VLOOKUP(R38,'届出・実績用　 (6コース) '!$DN:$DQ,3,FALSE))</f>
        <v/>
      </c>
      <c r="T38" s="416"/>
      <c r="U38" s="424"/>
      <c r="V38" s="56"/>
      <c r="W38" s="415" t="str">
        <f>IF(V38="","",VLOOKUP(V38,'届出・実績用　 (6コース) '!$DN:$DQ,3,FALSE))</f>
        <v/>
      </c>
      <c r="X38" s="416"/>
      <c r="Y38" s="424"/>
      <c r="Z38" s="56"/>
      <c r="AA38" s="415" t="str">
        <f>IF(Z38="","",VLOOKUP(Z38,'届出・実績用　 (6コース) '!$DN:$DQ,3,FALSE))</f>
        <v/>
      </c>
      <c r="AB38" s="416"/>
      <c r="AC38" s="424"/>
      <c r="AD38" s="56"/>
      <c r="AE38" s="415" t="str">
        <f>IF(AD38="","",VLOOKUP(AD38,'届出・実績用　 (6コース) '!$DN:$DQ,3,FALSE))</f>
        <v/>
      </c>
      <c r="AF38" s="416"/>
      <c r="AG38" s="416"/>
      <c r="AH38" s="554" t="s">
        <v>57</v>
      </c>
      <c r="AI38" s="511">
        <f>DA38+CR38</f>
        <v>0</v>
      </c>
      <c r="AJ38" s="512"/>
      <c r="AK38" s="515"/>
      <c r="AL38" s="516"/>
      <c r="AM38" s="487">
        <f>(AI38*AK38)</f>
        <v>0</v>
      </c>
      <c r="AN38" s="487"/>
      <c r="AO38" s="527"/>
      <c r="AP38" s="456">
        <f>SUM('届出・実績用　 (6コース) '!J38:J43)*AK42</f>
        <v>0</v>
      </c>
      <c r="AQ38" s="457"/>
      <c r="AR38" s="380"/>
      <c r="AS38" s="381"/>
      <c r="AT38" s="381"/>
      <c r="AU38" s="381"/>
      <c r="AV38" s="382"/>
      <c r="AW38" s="370" t="s">
        <v>376</v>
      </c>
      <c r="AX38" s="371"/>
      <c r="CB38" s="3"/>
      <c r="CC38" s="24"/>
      <c r="CD38" s="3"/>
      <c r="CE38" s="3"/>
      <c r="CF38" s="3"/>
      <c r="CN38" s="58">
        <v>5</v>
      </c>
      <c r="CO38" s="59" t="s">
        <v>59</v>
      </c>
      <c r="CP38" s="60">
        <f>SUMIF(CH40:CL40,"対馬市",CH41:CL41)*'届出・実績用　 (6コース) '!AK38</f>
        <v>0</v>
      </c>
      <c r="CQ38" s="61">
        <f>SUMIF(CH40:CL40,"対馬市",CH42:CL42)*'届出・実績用　 (6コース) '!AK40</f>
        <v>0</v>
      </c>
      <c r="CR38" s="62">
        <f>SUM('届出・実績用　 (6コース) '!N43:AG43)</f>
        <v>0</v>
      </c>
      <c r="CS38" s="78"/>
      <c r="CT38" s="63" t="s">
        <v>10</v>
      </c>
      <c r="CU38" s="64" t="s">
        <v>59</v>
      </c>
      <c r="CV38" s="65" t="str">
        <f>IF('届出・実績用　 (6コース) '!I38="","0",DA38/CT39)</f>
        <v>0</v>
      </c>
      <c r="CW38" s="66" t="str">
        <f>IF('届出・実績用　 (6コース) '!I38="","0",DA39/CT39)</f>
        <v>0</v>
      </c>
      <c r="CX38" s="67">
        <f>CV38*'届出・実績用　 (6コース) '!AK38</f>
        <v>0</v>
      </c>
      <c r="CY38" s="68">
        <f>CW38*'届出・実績用　 (6コース) '!AK40</f>
        <v>0</v>
      </c>
      <c r="CZ38" s="69">
        <f t="shared" si="0"/>
        <v>0</v>
      </c>
      <c r="DA38" s="62">
        <f>SUM('届出・実績用　 (6コース) '!N40:AG40)</f>
        <v>0</v>
      </c>
      <c r="DC38" s="70" t="s">
        <v>59</v>
      </c>
      <c r="DD38" s="65" t="str">
        <f>IF(('届出・実績用　 (6コース) '!J38)="","0",('届出・実績用　 (6コース) '!AK38+'届出・実績用　 (6コース) '!AK40)*'届出・実績用　 (6コース) '!J38*1000)</f>
        <v>0</v>
      </c>
      <c r="DE38" s="65">
        <f>COUNTA('届出・実績用　 (6コース) '!I38)*('届出・実績用　 (6コース) '!AK38+'届出・実績用　 (6コース) '!AK40)</f>
        <v>0</v>
      </c>
      <c r="DF38" s="65">
        <f>COUNTA('届出・実績用　 (6コース) '!K38)*('届出・実績用　 (6コース) '!AK38+'届出・実績用　 (6コース) '!AK40)</f>
        <v>0</v>
      </c>
      <c r="DG38" s="65">
        <f>COUNTA('届出・実績用　 (6コース) '!L38)*('届出・実績用　 (6コース) '!AK38+'届出・実績用　 (6コース) '!AK40)</f>
        <v>0</v>
      </c>
      <c r="DH38" s="15"/>
      <c r="DI38" s="15"/>
      <c r="DK38" s="24"/>
      <c r="DL38" s="7"/>
      <c r="DM38" s="3"/>
      <c r="DN38" s="3">
        <v>25</v>
      </c>
      <c r="DO38" s="3" t="s">
        <v>394</v>
      </c>
      <c r="DP38" s="3" t="s">
        <v>67</v>
      </c>
      <c r="DQ38" s="209">
        <v>800</v>
      </c>
      <c r="DU38" s="109"/>
      <c r="DV38" s="109"/>
      <c r="DW38" s="209">
        <v>450</v>
      </c>
      <c r="DZ38" s="3"/>
      <c r="EA38" s="1"/>
      <c r="EB38" s="3"/>
    </row>
    <row r="39" spans="2:132" ht="16.5" customHeight="1">
      <c r="B39" s="735"/>
      <c r="C39" s="478"/>
      <c r="D39" s="475"/>
      <c r="E39" s="393"/>
      <c r="F39" s="394"/>
      <c r="G39" s="466" t="s">
        <v>60</v>
      </c>
      <c r="H39" s="467"/>
      <c r="I39" s="149"/>
      <c r="J39" s="72"/>
      <c r="K39" s="153"/>
      <c r="L39" s="154"/>
      <c r="M39" s="469"/>
      <c r="N39" s="412" t="str">
        <f>IF(N38="","",VLOOKUP(N38,'届出・実績用　 (6コース) '!$DN:$DQ,2,FALSE))</f>
        <v/>
      </c>
      <c r="O39" s="413"/>
      <c r="P39" s="413"/>
      <c r="Q39" s="414"/>
      <c r="R39" s="412" t="str">
        <f>IF(R38="","",VLOOKUP(R38,$DN:$DQ,2,FALSE))</f>
        <v/>
      </c>
      <c r="S39" s="413"/>
      <c r="T39" s="413"/>
      <c r="U39" s="414"/>
      <c r="V39" s="412" t="str">
        <f>IF(V38="","",VLOOKUP(V38,'届出・実績用　 (6コース) '!$DN:$DQ,2,FALSE))</f>
        <v/>
      </c>
      <c r="W39" s="413"/>
      <c r="X39" s="413"/>
      <c r="Y39" s="414"/>
      <c r="Z39" s="412" t="str">
        <f>IF(Z38="","",VLOOKUP(Z38,'届出・実績用　 (6コース) '!$DN:$DQ,2,FALSE))</f>
        <v/>
      </c>
      <c r="AA39" s="413"/>
      <c r="AB39" s="413"/>
      <c r="AC39" s="414"/>
      <c r="AD39" s="412" t="str">
        <f>IF(AD38="","",VLOOKUP(AD38,'届出・実績用　 (6コース) '!$DN:$DQ,2,FALSE))</f>
        <v/>
      </c>
      <c r="AE39" s="413"/>
      <c r="AF39" s="413"/>
      <c r="AG39" s="413"/>
      <c r="AH39" s="510"/>
      <c r="AI39" s="513"/>
      <c r="AJ39" s="514"/>
      <c r="AK39" s="517"/>
      <c r="AL39" s="518"/>
      <c r="AM39" s="462"/>
      <c r="AN39" s="462"/>
      <c r="AO39" s="463"/>
      <c r="AP39" s="458"/>
      <c r="AQ39" s="459"/>
      <c r="AR39" s="383"/>
      <c r="AS39" s="384"/>
      <c r="AT39" s="376"/>
      <c r="AU39" s="376"/>
      <c r="AV39" s="377"/>
      <c r="AW39" s="366"/>
      <c r="AX39" s="367"/>
      <c r="CB39" s="3"/>
      <c r="CC39" s="24"/>
      <c r="CD39" s="3"/>
      <c r="CE39" s="3"/>
      <c r="CF39" s="3"/>
      <c r="CN39" s="73"/>
      <c r="CO39" s="74" t="s">
        <v>61</v>
      </c>
      <c r="CP39" s="75">
        <f>SUMIF(CH40:CL40,"壱岐市",CH41:CL41)*'届出・実績用　 (6コース) '!AK38</f>
        <v>0</v>
      </c>
      <c r="CQ39" s="76">
        <f>SUMIF(CH40:CL40,"壱岐市",CH42:CL42)*'届出・実績用　 (6コース) '!AK40</f>
        <v>0</v>
      </c>
      <c r="CR39" s="77">
        <f>CR38</f>
        <v>0</v>
      </c>
      <c r="CS39" s="78"/>
      <c r="CT39" s="543">
        <f>COUNTA('届出・実績用　 (6コース) '!I38:I43)</f>
        <v>0</v>
      </c>
      <c r="CU39" s="79" t="s">
        <v>61</v>
      </c>
      <c r="CV39" s="80" t="str">
        <f>IF('届出・実績用　 (6コース) '!I39="","0",DA38/CT39)</f>
        <v>0</v>
      </c>
      <c r="CW39" s="81" t="str">
        <f>IF('届出・実績用　 (6コース) '!I39="","0",DA39/CT39)</f>
        <v>0</v>
      </c>
      <c r="CX39" s="82">
        <f>CV39*'届出・実績用　 (6コース) '!AK38</f>
        <v>0</v>
      </c>
      <c r="CY39" s="83">
        <f>CW39*'届出・実績用　 (6コース) '!AK40</f>
        <v>0</v>
      </c>
      <c r="CZ39" s="84">
        <f t="shared" si="0"/>
        <v>0</v>
      </c>
      <c r="DA39" s="77">
        <f>CL55</f>
        <v>0</v>
      </c>
      <c r="DC39" s="85" t="s">
        <v>61</v>
      </c>
      <c r="DD39" s="80" t="str">
        <f>IF(('届出・実績用　 (6コース) '!J39)="","0",('届出・実績用　 (6コース) '!AK38+'届出・実績用　 (6コース) '!AK40)*'届出・実績用　 (6コース) '!J39*1000)</f>
        <v>0</v>
      </c>
      <c r="DE39" s="80">
        <f>COUNTA('届出・実績用　 (6コース) '!I39)*('届出・実績用　 (6コース) '!AK38+'届出・実績用　 (6コース) '!AK40)</f>
        <v>0</v>
      </c>
      <c r="DF39" s="80">
        <f>COUNTA('届出・実績用　 (6コース) '!K39)*('届出・実績用　 (6コース) '!AK38+'届出・実績用　 (6コース) '!AK40)</f>
        <v>0</v>
      </c>
      <c r="DG39" s="80">
        <f>COUNTA('届出・実績用　 (6コース) '!L39)*('届出・実績用　 (6コース) '!AK38+'届出・実績用　 (6コース) '!AK40)</f>
        <v>0</v>
      </c>
      <c r="DH39" s="15"/>
      <c r="DI39" s="15"/>
      <c r="DK39" s="24"/>
      <c r="DL39" s="7"/>
      <c r="DM39" s="3"/>
      <c r="DN39" s="3">
        <v>26</v>
      </c>
      <c r="DO39" s="3" t="s">
        <v>395</v>
      </c>
      <c r="DP39" s="3" t="s">
        <v>67</v>
      </c>
      <c r="DQ39" s="209">
        <v>400</v>
      </c>
      <c r="DU39" s="8"/>
      <c r="DV39" s="8"/>
      <c r="DW39" s="209">
        <v>200</v>
      </c>
      <c r="DZ39" s="3"/>
      <c r="EA39" s="1"/>
      <c r="EB39" s="3"/>
    </row>
    <row r="40" spans="2:132" ht="16.5" customHeight="1" thickBot="1">
      <c r="B40" s="735"/>
      <c r="C40" s="479"/>
      <c r="D40" s="476"/>
      <c r="E40" s="395"/>
      <c r="F40" s="396"/>
      <c r="G40" s="466" t="s">
        <v>73</v>
      </c>
      <c r="H40" s="467"/>
      <c r="I40" s="149"/>
      <c r="J40" s="72"/>
      <c r="K40" s="153"/>
      <c r="L40" s="155"/>
      <c r="M40" s="470"/>
      <c r="N40" s="409" t="str">
        <f>IF(N38="","",VLOOKUP(N38,'届出・実績用　 (6コース) '!$DN:$DQ,4,FALSE))</f>
        <v/>
      </c>
      <c r="O40" s="410"/>
      <c r="P40" s="410"/>
      <c r="Q40" s="411"/>
      <c r="R40" s="409" t="str">
        <f>IF(R38="","",VLOOKUP(R38,'届出・実績用　 (6コース) '!$DN:$DQ,4,FALSE))</f>
        <v/>
      </c>
      <c r="S40" s="410"/>
      <c r="T40" s="410"/>
      <c r="U40" s="411"/>
      <c r="V40" s="423" t="str">
        <f>IF(V38="","",VLOOKUP(V38,'届出・実績用　 (6コース) '!$DN:$DQ,4,FALSE))</f>
        <v/>
      </c>
      <c r="W40" s="410"/>
      <c r="X40" s="410"/>
      <c r="Y40" s="411"/>
      <c r="Z40" s="409" t="str">
        <f>IF(Z38="","",VLOOKUP(Z38,'届出・実績用　 (6コース) '!$DN:$DQ,4,FALSE))</f>
        <v/>
      </c>
      <c r="AA40" s="410"/>
      <c r="AB40" s="410"/>
      <c r="AC40" s="411"/>
      <c r="AD40" s="409" t="str">
        <f>IF(AD38="","",VLOOKUP(AD38,'届出・実績用　 (6コース) '!$DN:$DQ,4,FALSE))</f>
        <v/>
      </c>
      <c r="AE40" s="410"/>
      <c r="AF40" s="410"/>
      <c r="AG40" s="410"/>
      <c r="AH40" s="503" t="s">
        <v>74</v>
      </c>
      <c r="AI40" s="505">
        <f>CR39+DA39</f>
        <v>0</v>
      </c>
      <c r="AJ40" s="506"/>
      <c r="AK40" s="519"/>
      <c r="AL40" s="520"/>
      <c r="AM40" s="462">
        <f>(AI40*AK40)</f>
        <v>0</v>
      </c>
      <c r="AN40" s="462"/>
      <c r="AO40" s="463"/>
      <c r="AP40" s="458"/>
      <c r="AQ40" s="459"/>
      <c r="AR40" s="385"/>
      <c r="AS40" s="376"/>
      <c r="AT40" s="376"/>
      <c r="AU40" s="376"/>
      <c r="AV40" s="377"/>
      <c r="AW40" s="372"/>
      <c r="AX40" s="373"/>
      <c r="CB40" s="3"/>
      <c r="CC40" s="24"/>
      <c r="CD40" s="3"/>
      <c r="CE40" s="3"/>
      <c r="CF40" s="3"/>
      <c r="CG40" s="87" t="s">
        <v>75</v>
      </c>
      <c r="CH40" s="88" t="e">
        <f>VLOOKUP('届出・実績用　 (6コース) '!N41,$DR:$DV,5,FALSE)</f>
        <v>#N/A</v>
      </c>
      <c r="CI40" s="88" t="e">
        <f>VLOOKUP('届出・実績用　 (6コース) '!R41,$DR:$DV,5,FALSE)</f>
        <v>#N/A</v>
      </c>
      <c r="CJ40" s="88" t="e">
        <f>VLOOKUP('届出・実績用　 (6コース) '!V41,$DR:$DV,5,FALSE)</f>
        <v>#N/A</v>
      </c>
      <c r="CK40" s="88" t="e">
        <f>VLOOKUP('届出・実績用　 (6コース) '!Z41,$DR:$DV,5,FALSE)</f>
        <v>#N/A</v>
      </c>
      <c r="CL40" s="88" t="e">
        <f>VLOOKUP('届出・実績用　 (6コース) '!AD41,$DR:$DV,5,FALSE)</f>
        <v>#N/A</v>
      </c>
      <c r="CN40" s="73"/>
      <c r="CO40" s="74" t="s">
        <v>73</v>
      </c>
      <c r="CP40" s="75">
        <f>SUMIF(CH40:CL40,"五島市",CH41:CL41)*'届出・実績用　 (6コース) '!AK38</f>
        <v>0</v>
      </c>
      <c r="CQ40" s="76">
        <f>SUMIF(CH40:CL40,"五島市",CH42:CL42)*'届出・実績用　 (6コース) '!AK40</f>
        <v>0</v>
      </c>
      <c r="CR40" s="92"/>
      <c r="CS40" s="78"/>
      <c r="CT40" s="544"/>
      <c r="CU40" s="79" t="s">
        <v>73</v>
      </c>
      <c r="CV40" s="80" t="str">
        <f>IF('届出・実績用　 (6コース) '!I40="","0",DA38/CT39)</f>
        <v>0</v>
      </c>
      <c r="CW40" s="81" t="str">
        <f>IF('届出・実績用　 (6コース) '!I40="","0",DA39/CT39)</f>
        <v>0</v>
      </c>
      <c r="CX40" s="82">
        <f>CV40*'届出・実績用　 (6コース) '!AK38</f>
        <v>0</v>
      </c>
      <c r="CY40" s="83">
        <f>CW40*'届出・実績用　 (6コース) '!AK40</f>
        <v>0</v>
      </c>
      <c r="CZ40" s="84">
        <f t="shared" si="0"/>
        <v>0</v>
      </c>
      <c r="DA40" s="89"/>
      <c r="DC40" s="85" t="s">
        <v>73</v>
      </c>
      <c r="DD40" s="80" t="str">
        <f>IF(('届出・実績用　 (6コース) '!J40)="","0",('届出・実績用　 (6コース) '!AK38+'届出・実績用　 (6コース) '!AK40)*'届出・実績用　 (6コース) '!J40*1000)</f>
        <v>0</v>
      </c>
      <c r="DE40" s="80">
        <f>COUNTA('届出・実績用　 (6コース) '!I40)*('届出・実績用　 (6コース) '!AK38+'届出・実績用　 (6コース) '!AK40)</f>
        <v>0</v>
      </c>
      <c r="DF40" s="80">
        <f>COUNTA('届出・実績用　 (6コース) '!K40)*('届出・実績用　 (6コース) '!AK38+'届出・実績用　 (6コース) '!AK40)</f>
        <v>0</v>
      </c>
      <c r="DG40" s="80">
        <f>COUNTA('届出・実績用　 (6コース) '!L40)*('届出・実績用　 (6コース) '!AK38+'届出・実績用　 (6コース) '!AK40)</f>
        <v>0</v>
      </c>
      <c r="DH40" s="15"/>
      <c r="DI40" s="15"/>
      <c r="DK40" s="24"/>
      <c r="DL40" s="7"/>
      <c r="DM40" s="3"/>
      <c r="DN40" s="3">
        <v>27</v>
      </c>
      <c r="DO40" s="3" t="s">
        <v>396</v>
      </c>
      <c r="DP40" s="3" t="s">
        <v>67</v>
      </c>
      <c r="DQ40" s="209">
        <v>200</v>
      </c>
      <c r="DU40" s="8"/>
      <c r="DV40" s="8"/>
      <c r="DW40" s="209">
        <v>150</v>
      </c>
      <c r="DZ40" s="3"/>
      <c r="EA40" s="1"/>
      <c r="EB40" s="3"/>
    </row>
    <row r="41" spans="2:132" ht="16.5" customHeight="1" thickBot="1">
      <c r="B41" s="735"/>
      <c r="C41" s="403" t="s">
        <v>375</v>
      </c>
      <c r="D41" s="404"/>
      <c r="E41" s="397" t="s">
        <v>375</v>
      </c>
      <c r="F41" s="398"/>
      <c r="G41" s="466" t="s">
        <v>84</v>
      </c>
      <c r="H41" s="467"/>
      <c r="I41" s="149"/>
      <c r="J41" s="72"/>
      <c r="K41" s="153"/>
      <c r="L41" s="155"/>
      <c r="M41" s="739" t="s">
        <v>85</v>
      </c>
      <c r="N41" s="140"/>
      <c r="O41" s="417" t="str">
        <f>IF(N41="","",VLOOKUP(N41,'届出・実績用　 (6コース) '!$DR:$DU,3,FALSE))</f>
        <v/>
      </c>
      <c r="P41" s="418"/>
      <c r="Q41" s="419"/>
      <c r="R41" s="140"/>
      <c r="S41" s="417" t="str">
        <f>IF(R41="","",VLOOKUP(R41,'届出・実績用　 (6コース) '!$DR:$DU,3,FALSE))</f>
        <v/>
      </c>
      <c r="T41" s="418"/>
      <c r="U41" s="419"/>
      <c r="V41" s="90"/>
      <c r="W41" s="417" t="str">
        <f>IF(V41="","",VLOOKUP(V41,'届出・実績用　 (6コース) '!$DR:$DU,3,FALSE))</f>
        <v/>
      </c>
      <c r="X41" s="418"/>
      <c r="Y41" s="419"/>
      <c r="Z41" s="140"/>
      <c r="AA41" s="417" t="str">
        <f>IF(Z41="","",VLOOKUP(Z41,'届出・実績用　 (6コース) '!$DR:$DU,3,FALSE))</f>
        <v/>
      </c>
      <c r="AB41" s="418"/>
      <c r="AC41" s="419"/>
      <c r="AD41" s="140"/>
      <c r="AE41" s="417" t="str">
        <f>IF(AD41="","",VLOOKUP(AD41,'届出・実績用　 (6コース) '!$DR:$DU,3,FALSE))</f>
        <v/>
      </c>
      <c r="AF41" s="418"/>
      <c r="AG41" s="418"/>
      <c r="AH41" s="504"/>
      <c r="AI41" s="507"/>
      <c r="AJ41" s="508"/>
      <c r="AK41" s="521"/>
      <c r="AL41" s="522"/>
      <c r="AM41" s="464"/>
      <c r="AN41" s="464"/>
      <c r="AO41" s="465"/>
      <c r="AP41" s="458"/>
      <c r="AQ41" s="459"/>
      <c r="AR41" s="385"/>
      <c r="AS41" s="376"/>
      <c r="AT41" s="376"/>
      <c r="AU41" s="376"/>
      <c r="AV41" s="377"/>
      <c r="AW41" s="374" t="s">
        <v>377</v>
      </c>
      <c r="AX41" s="375"/>
      <c r="CB41" s="3"/>
      <c r="CC41" s="24"/>
      <c r="CD41" s="3"/>
      <c r="CE41" s="3"/>
      <c r="CF41" s="3"/>
      <c r="CG41" s="87" t="s">
        <v>86</v>
      </c>
      <c r="CH41" s="91" t="e">
        <f>VLOOKUP('届出・実績用　 (6コース) '!N41,$DR:$DV,4,FALSE)</f>
        <v>#N/A</v>
      </c>
      <c r="CI41" s="91" t="e">
        <f>VLOOKUP('届出・実績用　 (6コース) '!R41,$DR:$DV,4,FALSE)</f>
        <v>#N/A</v>
      </c>
      <c r="CJ41" s="91" t="e">
        <f>VLOOKUP('届出・実績用　 (6コース) '!V41,$DR:$DV,4,FALSE)</f>
        <v>#N/A</v>
      </c>
      <c r="CK41" s="91" t="e">
        <f>VLOOKUP('届出・実績用　 (6コース) '!Z41,$DR:$DV,4,FALSE)</f>
        <v>#N/A</v>
      </c>
      <c r="CL41" s="91" t="e">
        <f>VLOOKUP('届出・実績用　 (6コース) '!AD41,$DR:$DV,4,FALSE)</f>
        <v>#N/A</v>
      </c>
      <c r="CN41" s="73"/>
      <c r="CO41" s="74" t="s">
        <v>84</v>
      </c>
      <c r="CP41" s="75">
        <f>SUMIF(CH40:CL40,"新上五島町",CH41:CL41)*'届出・実績用　 (6コース) '!AK38</f>
        <v>0</v>
      </c>
      <c r="CQ41" s="76">
        <f>SUMIF(CH40:CL40,"上五島",CH42:CL42)*'届出・実績用　 (6コース) '!AK40</f>
        <v>0</v>
      </c>
      <c r="CR41" s="92"/>
      <c r="CS41" s="78"/>
      <c r="CT41" s="93"/>
      <c r="CU41" s="79" t="s">
        <v>84</v>
      </c>
      <c r="CV41" s="80" t="str">
        <f>IF('届出・実績用　 (6コース) '!I41="","0",DA38/CT39)</f>
        <v>0</v>
      </c>
      <c r="CW41" s="81" t="str">
        <f>IF('届出・実績用　 (6コース) '!I41="","0",DA39/CT39)</f>
        <v>0</v>
      </c>
      <c r="CX41" s="82">
        <f>CV41*'届出・実績用　 (6コース) '!AK38</f>
        <v>0</v>
      </c>
      <c r="CY41" s="83">
        <f>CW41*'届出・実績用　 (6コース) '!AK40</f>
        <v>0</v>
      </c>
      <c r="CZ41" s="84">
        <f t="shared" si="0"/>
        <v>0</v>
      </c>
      <c r="DA41" s="89"/>
      <c r="DB41" s="94"/>
      <c r="DC41" s="85" t="s">
        <v>84</v>
      </c>
      <c r="DD41" s="80" t="str">
        <f>IF(('届出・実績用　 (6コース) '!J41)="","0",('届出・実績用　 (6コース) '!AK38+'届出・実績用　 (6コース) '!AK40)*'届出・実績用　 (6コース) '!J41*1000)</f>
        <v>0</v>
      </c>
      <c r="DE41" s="80">
        <f>COUNTA('届出・実績用　 (6コース) '!I41)*('届出・実績用　 (6コース) '!AK38+'届出・実績用　 (6コース) '!AK40)</f>
        <v>0</v>
      </c>
      <c r="DF41" s="80">
        <f>COUNTA('届出・実績用　 (6コース) '!K41)*('届出・実績用　 (6コース) '!AK38+'届出・実績用　 (6コース) '!AK40)</f>
        <v>0</v>
      </c>
      <c r="DG41" s="80">
        <f>COUNTA('届出・実績用　 (6コース) '!L41)*('届出・実績用　 (6コース) '!AK38+'届出・実績用　 (6コース) '!AK40)</f>
        <v>0</v>
      </c>
      <c r="DH41" s="15"/>
      <c r="DI41" s="15"/>
      <c r="DK41" s="24"/>
      <c r="DL41" s="7"/>
      <c r="DM41" s="3"/>
      <c r="DN41" s="3">
        <v>28</v>
      </c>
      <c r="DO41" s="3" t="s">
        <v>397</v>
      </c>
      <c r="DP41" s="3" t="s">
        <v>67</v>
      </c>
      <c r="DQ41" s="209">
        <v>200</v>
      </c>
      <c r="DU41" s="8"/>
      <c r="DV41" s="8"/>
      <c r="DW41" s="209">
        <v>100</v>
      </c>
      <c r="DZ41" s="3"/>
      <c r="EA41" s="1"/>
      <c r="EB41" s="3"/>
    </row>
    <row r="42" spans="2:132" ht="16.5" customHeight="1">
      <c r="B42" s="735"/>
      <c r="C42" s="405"/>
      <c r="D42" s="406"/>
      <c r="E42" s="399"/>
      <c r="F42" s="400"/>
      <c r="G42" s="466" t="s">
        <v>92</v>
      </c>
      <c r="H42" s="467"/>
      <c r="I42" s="149"/>
      <c r="J42" s="72"/>
      <c r="K42" s="156"/>
      <c r="L42" s="155"/>
      <c r="M42" s="740"/>
      <c r="N42" s="420" t="str">
        <f>IF(N41="","",VLOOKUP(N41,'届出・実績用　 (6コース) '!$DR:$DU,2,FALSE))</f>
        <v/>
      </c>
      <c r="O42" s="421"/>
      <c r="P42" s="421"/>
      <c r="Q42" s="422"/>
      <c r="R42" s="420" t="str">
        <f>IF(R41="","",VLOOKUP(R41,'届出・実績用　 (6コース) '!$DR:$DU,2,FALSE))</f>
        <v/>
      </c>
      <c r="S42" s="421"/>
      <c r="T42" s="421"/>
      <c r="U42" s="422"/>
      <c r="V42" s="420" t="str">
        <f>IF(V41="","",VLOOKUP(V41,'届出・実績用　 (6コース) '!$DR:$DU,2,FALSE))</f>
        <v/>
      </c>
      <c r="W42" s="421"/>
      <c r="X42" s="421"/>
      <c r="Y42" s="422"/>
      <c r="Z42" s="420" t="str">
        <f>IF(Z41="","",VLOOKUP(Z41,'届出・実績用　 (6コース) '!$DR:$DU,2,FALSE))</f>
        <v/>
      </c>
      <c r="AA42" s="421"/>
      <c r="AB42" s="421"/>
      <c r="AC42" s="422"/>
      <c r="AD42" s="420" t="str">
        <f>IF(AD41="","",VLOOKUP(AD41,'届出・実績用　 (6コース) '!$DR:$DU,2,FALSE))</f>
        <v/>
      </c>
      <c r="AE42" s="421"/>
      <c r="AF42" s="421"/>
      <c r="AG42" s="422"/>
      <c r="AH42" s="555" t="s">
        <v>93</v>
      </c>
      <c r="AI42" s="556"/>
      <c r="AJ42" s="557"/>
      <c r="AK42" s="511">
        <f>AK38+AK40</f>
        <v>0</v>
      </c>
      <c r="AL42" s="512"/>
      <c r="AM42" s="487">
        <f>AM38+AM40</f>
        <v>0</v>
      </c>
      <c r="AN42" s="487"/>
      <c r="AO42" s="488"/>
      <c r="AP42" s="458"/>
      <c r="AQ42" s="459"/>
      <c r="AR42" s="385"/>
      <c r="AS42" s="376"/>
      <c r="AT42" s="376"/>
      <c r="AU42" s="376"/>
      <c r="AV42" s="377"/>
      <c r="AW42" s="366"/>
      <c r="AX42" s="367"/>
      <c r="CB42" s="3"/>
      <c r="CC42" s="24"/>
      <c r="CD42" s="3"/>
      <c r="CE42" s="3"/>
      <c r="CF42" s="3"/>
      <c r="CG42" s="87" t="s">
        <v>94</v>
      </c>
      <c r="CH42" s="91" t="e">
        <f>CH41</f>
        <v>#N/A</v>
      </c>
      <c r="CI42" s="91" t="e">
        <f>CI41</f>
        <v>#N/A</v>
      </c>
      <c r="CJ42" s="91" t="e">
        <f>CJ41</f>
        <v>#N/A</v>
      </c>
      <c r="CK42" s="91" t="e">
        <f>CK41</f>
        <v>#N/A</v>
      </c>
      <c r="CL42" s="91" t="e">
        <f>CL41</f>
        <v>#N/A</v>
      </c>
      <c r="CN42" s="73"/>
      <c r="CO42" s="74" t="s">
        <v>92</v>
      </c>
      <c r="CP42" s="75">
        <f>SUMIF(CH40:CL40,"小値賀町",CH41:CL41)*'届出・実績用　 (6コース) '!AK38</f>
        <v>0</v>
      </c>
      <c r="CQ42" s="76">
        <f>SUMIF(CH40:CL40,"小値賀",CH42:CL42)*'届出・実績用　 (6コース) '!AK40</f>
        <v>0</v>
      </c>
      <c r="CR42" s="92"/>
      <c r="CS42" s="78"/>
      <c r="CT42" s="93"/>
      <c r="CU42" s="79" t="s">
        <v>92</v>
      </c>
      <c r="CV42" s="80" t="str">
        <f>IF('届出・実績用　 (6コース) '!I42="","0",DA38/CT39)</f>
        <v>0</v>
      </c>
      <c r="CW42" s="81" t="str">
        <f>IF('届出・実績用　 (6コース) '!I42="","0",DA39/CT39)</f>
        <v>0</v>
      </c>
      <c r="CX42" s="82">
        <f>CV42*'届出・実績用　 (6コース) '!AK38</f>
        <v>0</v>
      </c>
      <c r="CY42" s="83">
        <f>CW42*'届出・実績用　 (6コース) '!AK40</f>
        <v>0</v>
      </c>
      <c r="CZ42" s="84">
        <f t="shared" si="0"/>
        <v>0</v>
      </c>
      <c r="DA42" s="89"/>
      <c r="DB42" s="94"/>
      <c r="DC42" s="85" t="s">
        <v>92</v>
      </c>
      <c r="DD42" s="80" t="str">
        <f>IF(('届出・実績用　 (6コース) '!J42)="","0",('届出・実績用　 (6コース) '!AK38+'届出・実績用　 (6コース) '!AK40)*'届出・実績用　 (6コース) '!J42*1000)</f>
        <v>0</v>
      </c>
      <c r="DE42" s="80">
        <f>COUNTA('届出・実績用　 (6コース) '!I42)*('届出・実績用　 (6コース) '!AK38+'届出・実績用　 (6コース) '!AK40)</f>
        <v>0</v>
      </c>
      <c r="DF42" s="80">
        <f>COUNTA('届出・実績用　 (6コース) '!K42)*('届出・実績用　 (6コース) '!AK38+'届出・実績用　 (6コース) '!AK40)</f>
        <v>0</v>
      </c>
      <c r="DG42" s="80">
        <f>COUNTA('届出・実績用　 (6コース) '!L42)*('届出・実績用　 (6コース) '!AK38+'届出・実績用　 (6コース) '!AK40)</f>
        <v>0</v>
      </c>
      <c r="DH42" s="15"/>
      <c r="DI42" s="15"/>
      <c r="DK42" s="24"/>
      <c r="DL42" s="7"/>
      <c r="DM42" s="3"/>
      <c r="DN42" s="3">
        <v>29</v>
      </c>
      <c r="DO42" s="3" t="s">
        <v>398</v>
      </c>
      <c r="DP42" s="3" t="s">
        <v>67</v>
      </c>
      <c r="DQ42" s="209">
        <v>300</v>
      </c>
      <c r="DU42" s="8"/>
      <c r="DV42" s="8"/>
      <c r="DW42" s="209">
        <v>150</v>
      </c>
      <c r="DZ42" s="3"/>
      <c r="EA42" s="1"/>
      <c r="EB42" s="3"/>
    </row>
    <row r="43" spans="2:132" ht="16.5" customHeight="1" thickBot="1">
      <c r="B43" s="736"/>
      <c r="C43" s="407"/>
      <c r="D43" s="408"/>
      <c r="E43" s="401"/>
      <c r="F43" s="402"/>
      <c r="G43" s="480" t="s">
        <v>99</v>
      </c>
      <c r="H43" s="481"/>
      <c r="I43" s="150"/>
      <c r="J43" s="95"/>
      <c r="K43" s="157"/>
      <c r="L43" s="158"/>
      <c r="M43" s="741"/>
      <c r="N43" s="482" t="str">
        <f>IF(N41="","",VLOOKUP(N41,'届出・実績用　 (6コース) '!$DR:$DU,4,FALSE))</f>
        <v/>
      </c>
      <c r="O43" s="483"/>
      <c r="P43" s="483"/>
      <c r="Q43" s="484"/>
      <c r="R43" s="482" t="str">
        <f>IF(R41="","",VLOOKUP(R41,'届出・実績用　 (6コース) '!$DR:$DU,4,FALSE))</f>
        <v/>
      </c>
      <c r="S43" s="483"/>
      <c r="T43" s="483"/>
      <c r="U43" s="484"/>
      <c r="V43" s="482" t="str">
        <f>IF(V41="","",VLOOKUP(V41,'届出・実績用　 (6コース) '!$DR:$DU,4,FALSE))</f>
        <v/>
      </c>
      <c r="W43" s="483"/>
      <c r="X43" s="483"/>
      <c r="Y43" s="484"/>
      <c r="Z43" s="482" t="str">
        <f>IF(Z41="","",VLOOKUP(Z41,'届出・実績用　 (6コース) '!$DR:$DU,4,FALSE))</f>
        <v/>
      </c>
      <c r="AA43" s="483"/>
      <c r="AB43" s="483"/>
      <c r="AC43" s="484"/>
      <c r="AD43" s="482" t="str">
        <f>IF(AD41="","",VLOOKUP(AD41,'届出・実績用　 (6コース) '!$DR:$DU,4,FALSE))</f>
        <v/>
      </c>
      <c r="AE43" s="483"/>
      <c r="AF43" s="483"/>
      <c r="AG43" s="484"/>
      <c r="AH43" s="558"/>
      <c r="AI43" s="559"/>
      <c r="AJ43" s="560"/>
      <c r="AK43" s="507"/>
      <c r="AL43" s="508"/>
      <c r="AM43" s="489"/>
      <c r="AN43" s="489"/>
      <c r="AO43" s="490"/>
      <c r="AP43" s="460"/>
      <c r="AQ43" s="461"/>
      <c r="AR43" s="386"/>
      <c r="AS43" s="378"/>
      <c r="AT43" s="378"/>
      <c r="AU43" s="378"/>
      <c r="AV43" s="379"/>
      <c r="AW43" s="368"/>
      <c r="AX43" s="369"/>
      <c r="CB43" s="3"/>
      <c r="CC43" s="8"/>
      <c r="CD43" s="3"/>
      <c r="CE43" s="3"/>
      <c r="CF43" s="3"/>
      <c r="CN43" s="96"/>
      <c r="CO43" s="97" t="s">
        <v>99</v>
      </c>
      <c r="CP43" s="98">
        <f>SUMIF(CH40:CL40,"宇久町",CH41:CL41)*'届出・実績用　 (6コース) '!AK38</f>
        <v>0</v>
      </c>
      <c r="CQ43" s="99">
        <f>SUMIF(CH40:CL40,"宇久",CH42:CL42)*'届出・実績用　 (6コース) '!AK40</f>
        <v>0</v>
      </c>
      <c r="CR43" s="92"/>
      <c r="CS43" s="78"/>
      <c r="CT43" s="100"/>
      <c r="CU43" s="101" t="s">
        <v>99</v>
      </c>
      <c r="CV43" s="102" t="str">
        <f>IF('届出・実績用　 (6コース) '!I43="","0",DA38/CT39)</f>
        <v>0</v>
      </c>
      <c r="CW43" s="103" t="str">
        <f>IF('届出・実績用　 (6コース) '!I43="","0",DA39/CT39)</f>
        <v>0</v>
      </c>
      <c r="CX43" s="104">
        <f>CV43*'届出・実績用　 (6コース) '!AK38</f>
        <v>0</v>
      </c>
      <c r="CY43" s="105">
        <f>CW43*'届出・実績用　 (6コース) '!AK40</f>
        <v>0</v>
      </c>
      <c r="CZ43" s="106">
        <f t="shared" si="0"/>
        <v>0</v>
      </c>
      <c r="DA43" s="89"/>
      <c r="DC43" s="107" t="s">
        <v>99</v>
      </c>
      <c r="DD43" s="102" t="str">
        <f>IF(('届出・実績用　 (6コース) '!J43)="","0",('届出・実績用　 (6コース) '!AK38+'届出・実績用　 (6コース) '!AK40)*'届出・実績用　 (6コース) '!J43*1000)</f>
        <v>0</v>
      </c>
      <c r="DE43" s="102">
        <f>COUNTA('届出・実績用　 (6コース) '!I43)*('届出・実績用　 (6コース) '!AK38+'届出・実績用　 (6コース) '!AK40)</f>
        <v>0</v>
      </c>
      <c r="DF43" s="102">
        <f>COUNTA('届出・実績用　 (6コース) '!K43)*('届出・実績用　 (6コース) '!AK38+'届出・実績用　 (6コース) '!AK40)</f>
        <v>0</v>
      </c>
      <c r="DG43" s="102">
        <f>COUNTA('届出・実績用　 (6コース) '!L43)*('届出・実績用　 (6コース) '!AK38+'届出・実績用　 (6コース) '!AK40)</f>
        <v>0</v>
      </c>
      <c r="DH43" s="15"/>
      <c r="DI43" s="15"/>
      <c r="DL43" s="7"/>
      <c r="DM43" s="3"/>
      <c r="DN43" s="3">
        <v>30</v>
      </c>
      <c r="DO43" s="3" t="s">
        <v>399</v>
      </c>
      <c r="DP43" s="3" t="s">
        <v>67</v>
      </c>
      <c r="DQ43" s="209">
        <v>1000</v>
      </c>
      <c r="DU43" s="8"/>
      <c r="DV43" s="8"/>
      <c r="DW43" s="209">
        <v>500</v>
      </c>
      <c r="DZ43" s="3"/>
      <c r="EA43" s="1"/>
      <c r="EB43" s="3"/>
    </row>
    <row r="44" spans="2:132" ht="16.5" customHeight="1" thickTop="1" thickBot="1">
      <c r="B44" s="737">
        <v>6</v>
      </c>
      <c r="C44" s="477"/>
      <c r="D44" s="474"/>
      <c r="E44" s="391"/>
      <c r="F44" s="392"/>
      <c r="G44" s="485" t="s">
        <v>55</v>
      </c>
      <c r="H44" s="486"/>
      <c r="I44" s="148"/>
      <c r="J44" s="55"/>
      <c r="K44" s="151"/>
      <c r="L44" s="152"/>
      <c r="M44" s="468" t="s">
        <v>56</v>
      </c>
      <c r="N44" s="56"/>
      <c r="O44" s="415" t="str">
        <f>IF(N44="","",VLOOKUP(N44,'届出・実績用　 (6コース) '!$DN:$DQ,3,FALSE))</f>
        <v/>
      </c>
      <c r="P44" s="416"/>
      <c r="Q44" s="424"/>
      <c r="R44" s="56"/>
      <c r="S44" s="415" t="str">
        <f>IF(R44="","",VLOOKUP(R44,'届出・実績用　 (6コース) '!$DN:$DQ,3,FALSE))</f>
        <v/>
      </c>
      <c r="T44" s="416"/>
      <c r="U44" s="424"/>
      <c r="V44" s="56"/>
      <c r="W44" s="415" t="str">
        <f>IF(V44="","",VLOOKUP(V44,'届出・実績用　 (6コース) '!$DN:$DQ,3,FALSE))</f>
        <v/>
      </c>
      <c r="X44" s="416"/>
      <c r="Y44" s="424"/>
      <c r="Z44" s="56"/>
      <c r="AA44" s="415" t="str">
        <f>IF(Z44="","",VLOOKUP(Z44,'届出・実績用　 (6コース) '!$DN:$DQ,3,FALSE))</f>
        <v/>
      </c>
      <c r="AB44" s="416"/>
      <c r="AC44" s="424"/>
      <c r="AD44" s="56"/>
      <c r="AE44" s="415" t="str">
        <f>IF(AD44="","",VLOOKUP(AD44,'届出・実績用　 (6コース) '!$DN:$DQ,3,FALSE))</f>
        <v/>
      </c>
      <c r="AF44" s="416"/>
      <c r="AG44" s="416"/>
      <c r="AH44" s="554" t="s">
        <v>57</v>
      </c>
      <c r="AI44" s="511">
        <f>DA44+CR44</f>
        <v>0</v>
      </c>
      <c r="AJ44" s="512"/>
      <c r="AK44" s="515"/>
      <c r="AL44" s="516"/>
      <c r="AM44" s="487">
        <f>(AI44*AK44)</f>
        <v>0</v>
      </c>
      <c r="AN44" s="487"/>
      <c r="AO44" s="527"/>
      <c r="AP44" s="456">
        <f>SUM('届出・実績用　 (6コース) '!J44:J49)*AK48</f>
        <v>0</v>
      </c>
      <c r="AQ44" s="457"/>
      <c r="AR44" s="380"/>
      <c r="AS44" s="381"/>
      <c r="AT44" s="381"/>
      <c r="AU44" s="381"/>
      <c r="AV44" s="382"/>
      <c r="AW44" s="370" t="s">
        <v>376</v>
      </c>
      <c r="AX44" s="371"/>
      <c r="BA44" s="3"/>
      <c r="BB44" s="3"/>
      <c r="BC44" s="3"/>
      <c r="BD44" s="3"/>
      <c r="BE44" s="3"/>
      <c r="BF44" s="3"/>
      <c r="BG44" s="3"/>
      <c r="BH44" s="3"/>
      <c r="BI44" s="3"/>
      <c r="BJ44" s="3"/>
      <c r="BK44" s="3"/>
      <c r="BL44" s="3"/>
      <c r="BM44" s="3"/>
      <c r="BN44" s="3"/>
      <c r="BO44" s="3"/>
      <c r="BP44" s="3"/>
      <c r="BQ44" s="3"/>
      <c r="BR44" s="3"/>
      <c r="BS44" s="3"/>
      <c r="BT44" s="3"/>
      <c r="CB44" s="3"/>
      <c r="CC44" s="24"/>
      <c r="CD44" s="3"/>
      <c r="CE44" s="3"/>
      <c r="CF44" s="3"/>
      <c r="CN44" s="58">
        <v>6</v>
      </c>
      <c r="CO44" s="59" t="s">
        <v>59</v>
      </c>
      <c r="CP44" s="60">
        <f>SUMIF(CH46:CL46,"対馬市",CH47:CL47)*'届出・実績用　 (6コース) '!AK44</f>
        <v>0</v>
      </c>
      <c r="CQ44" s="61">
        <f>SUMIF(CH46:CL46,"対馬市",CH48:CL48)*'届出・実績用　 (6コース) '!AK46</f>
        <v>0</v>
      </c>
      <c r="CR44" s="62">
        <f>SUM('届出・実績用　 (6コース) '!N49:AG49)</f>
        <v>0</v>
      </c>
      <c r="CS44" s="78"/>
      <c r="CT44" s="63" t="s">
        <v>10</v>
      </c>
      <c r="CU44" s="64" t="s">
        <v>59</v>
      </c>
      <c r="CV44" s="65" t="str">
        <f>IF('届出・実績用　 (6コース) '!I44="","0",DA44/CT45)</f>
        <v>0</v>
      </c>
      <c r="CW44" s="66" t="str">
        <f>IF('届出・実績用　 (6コース) '!I44="","0",DA45/CT45)</f>
        <v>0</v>
      </c>
      <c r="CX44" s="67">
        <f>CV44*'届出・実績用　 (6コース) '!AK44</f>
        <v>0</v>
      </c>
      <c r="CY44" s="68">
        <f>CW44*'届出・実績用　 (6コース) '!AK46</f>
        <v>0</v>
      </c>
      <c r="CZ44" s="69">
        <f t="shared" si="0"/>
        <v>0</v>
      </c>
      <c r="DA44" s="62">
        <f>SUM('届出・実績用　 (6コース) '!N46:AG46)</f>
        <v>0</v>
      </c>
      <c r="DC44" s="70" t="s">
        <v>59</v>
      </c>
      <c r="DD44" s="65" t="str">
        <f>IF(('届出・実績用　 (6コース) '!J44)="","0",('届出・実績用　 (6コース) '!AK44+'届出・実績用　 (6コース) '!AK46)*'届出・実績用　 (6コース) '!J44*1000)</f>
        <v>0</v>
      </c>
      <c r="DE44" s="65">
        <f>COUNTA('届出・実績用　 (6コース) '!I44)*('届出・実績用　 (6コース) '!AK44+'届出・実績用　 (6コース) '!AK46)</f>
        <v>0</v>
      </c>
      <c r="DF44" s="65">
        <f>COUNTA('届出・実績用　 (6コース) '!K44)*('届出・実績用　 (6コース) '!AK44+'届出・実績用　 (6コース) '!AK46)</f>
        <v>0</v>
      </c>
      <c r="DG44" s="65">
        <f>COUNTA('届出・実績用　 (6コース) '!L44)*('届出・実績用　 (6コース) '!AK44+'届出・実績用　 (6コース) '!AK46)</f>
        <v>0</v>
      </c>
      <c r="DH44" s="15"/>
      <c r="DI44" s="15"/>
      <c r="DL44" s="7"/>
      <c r="DM44" s="3"/>
      <c r="DN44" s="3">
        <v>31</v>
      </c>
      <c r="DO44" s="3" t="s">
        <v>400</v>
      </c>
      <c r="DP44" s="3" t="s">
        <v>67</v>
      </c>
      <c r="DQ44" s="209">
        <v>1200</v>
      </c>
      <c r="DU44" s="8"/>
      <c r="DV44" s="8"/>
      <c r="DW44" s="209">
        <v>600</v>
      </c>
      <c r="DZ44" s="3"/>
      <c r="EA44" s="1"/>
      <c r="EB44" s="3"/>
    </row>
    <row r="45" spans="2:132" ht="16.5" customHeight="1">
      <c r="B45" s="735"/>
      <c r="C45" s="478"/>
      <c r="D45" s="475"/>
      <c r="E45" s="393"/>
      <c r="F45" s="394"/>
      <c r="G45" s="466" t="s">
        <v>60</v>
      </c>
      <c r="H45" s="467"/>
      <c r="I45" s="149"/>
      <c r="J45" s="72"/>
      <c r="K45" s="153"/>
      <c r="L45" s="154"/>
      <c r="M45" s="469"/>
      <c r="N45" s="412" t="str">
        <f>IF(N44="","",VLOOKUP(N44,'届出・実績用　 (6コース) '!$DN:$DQ,2,FALSE))</f>
        <v/>
      </c>
      <c r="O45" s="413"/>
      <c r="P45" s="413"/>
      <c r="Q45" s="414"/>
      <c r="R45" s="412" t="str">
        <f>IF(R44="","",VLOOKUP(R44,$DN:$DQ,2,FALSE))</f>
        <v/>
      </c>
      <c r="S45" s="413"/>
      <c r="T45" s="413"/>
      <c r="U45" s="414"/>
      <c r="V45" s="412" t="str">
        <f>IF(V44="","",VLOOKUP(V44,'届出・実績用　 (6コース) '!$DN:$DQ,2,FALSE))</f>
        <v/>
      </c>
      <c r="W45" s="413"/>
      <c r="X45" s="413"/>
      <c r="Y45" s="414"/>
      <c r="Z45" s="412" t="str">
        <f>IF(Z44="","",VLOOKUP(Z44,'届出・実績用　 (6コース) '!$DN:$DQ,2,FALSE))</f>
        <v/>
      </c>
      <c r="AA45" s="413"/>
      <c r="AB45" s="413"/>
      <c r="AC45" s="414"/>
      <c r="AD45" s="412" t="str">
        <f>IF(AD44="","",VLOOKUP(AD44,'届出・実績用　 (6コース) '!$DN:$DQ,2,FALSE))</f>
        <v/>
      </c>
      <c r="AE45" s="413"/>
      <c r="AF45" s="413"/>
      <c r="AG45" s="413"/>
      <c r="AH45" s="510"/>
      <c r="AI45" s="513"/>
      <c r="AJ45" s="514"/>
      <c r="AK45" s="517"/>
      <c r="AL45" s="518"/>
      <c r="AM45" s="462"/>
      <c r="AN45" s="462"/>
      <c r="AO45" s="463"/>
      <c r="AP45" s="458"/>
      <c r="AQ45" s="459"/>
      <c r="AR45" s="383"/>
      <c r="AS45" s="384"/>
      <c r="AT45" s="376"/>
      <c r="AU45" s="376"/>
      <c r="AV45" s="377"/>
      <c r="AW45" s="366"/>
      <c r="AX45" s="367"/>
      <c r="BA45" s="3"/>
      <c r="BB45" s="3"/>
      <c r="BC45" s="3"/>
      <c r="BD45" s="3"/>
      <c r="BE45" s="3"/>
      <c r="BF45" s="3"/>
      <c r="BG45" s="3"/>
      <c r="BH45" s="3"/>
      <c r="BI45" s="3"/>
      <c r="BJ45" s="3"/>
      <c r="BK45" s="3"/>
      <c r="BL45" s="3"/>
      <c r="BM45" s="3"/>
      <c r="BN45" s="3"/>
      <c r="BO45" s="3"/>
      <c r="BP45" s="3"/>
      <c r="BQ45" s="3"/>
      <c r="BR45" s="3"/>
      <c r="BS45" s="3"/>
      <c r="BT45" s="3"/>
      <c r="CB45" s="3"/>
      <c r="CC45" s="24"/>
      <c r="CD45" s="3"/>
      <c r="CE45" s="3"/>
      <c r="CF45" s="3"/>
      <c r="CN45" s="73"/>
      <c r="CO45" s="74" t="s">
        <v>61</v>
      </c>
      <c r="CP45" s="75">
        <f>SUMIF(CH46:CL46,"壱岐市",CH47:CL47)*'届出・実績用　 (6コース) '!AK44</f>
        <v>0</v>
      </c>
      <c r="CQ45" s="76">
        <f>SUMIF(CH46:CL46,"壱岐市",CH48:CL48)*'届出・実績用　 (6コース) '!AK46</f>
        <v>0</v>
      </c>
      <c r="CR45" s="77">
        <f>CR44</f>
        <v>0</v>
      </c>
      <c r="CS45" s="78"/>
      <c r="CT45" s="543">
        <f>COUNTA('届出・実績用　 (6コース) '!I44:I49)</f>
        <v>0</v>
      </c>
      <c r="CU45" s="79" t="s">
        <v>61</v>
      </c>
      <c r="CV45" s="80" t="str">
        <f>IF('届出・実績用　 (6コース) '!I45="","0",DA44/CT45)</f>
        <v>0</v>
      </c>
      <c r="CW45" s="81" t="str">
        <f>IF('届出・実績用　 (6コース) '!I45="","0",DA45/CT45)</f>
        <v>0</v>
      </c>
      <c r="CX45" s="82">
        <f>CV45*'届出・実績用　 (6コース) '!AK44</f>
        <v>0</v>
      </c>
      <c r="CY45" s="83">
        <f>CW45*'届出・実績用　 (6コース) '!AK46</f>
        <v>0</v>
      </c>
      <c r="CZ45" s="84">
        <f t="shared" si="0"/>
        <v>0</v>
      </c>
      <c r="DA45" s="77">
        <f>CL56</f>
        <v>0</v>
      </c>
      <c r="DC45" s="85" t="s">
        <v>61</v>
      </c>
      <c r="DD45" s="80" t="str">
        <f>IF(('届出・実績用　 (6コース) '!J45)="","0",('届出・実績用　 (6コース) '!AK44+'届出・実績用　 (6コース) '!AK46)*'届出・実績用　 (6コース) '!J45*1000)</f>
        <v>0</v>
      </c>
      <c r="DE45" s="80">
        <f>COUNTA('届出・実績用　 (6コース) '!I45)*('届出・実績用　 (6コース) '!AK44+'届出・実績用　 (6コース) '!AK46)</f>
        <v>0</v>
      </c>
      <c r="DF45" s="80">
        <f>COUNTA('届出・実績用　 (6コース) '!K45)*('届出・実績用　 (6コース) '!AK44+'届出・実績用　 (6コース) '!AK46)</f>
        <v>0</v>
      </c>
      <c r="DG45" s="80">
        <f>COUNTA('届出・実績用　 (6コース) '!L45)*('届出・実績用　 (6コース) '!AK44+'届出・実績用　 (6コース) '!AK46)</f>
        <v>0</v>
      </c>
      <c r="DH45" s="15"/>
      <c r="DI45" s="15"/>
      <c r="DL45" s="7"/>
      <c r="DM45" s="3"/>
      <c r="DN45" s="3">
        <v>32</v>
      </c>
      <c r="DO45" s="3" t="s">
        <v>401</v>
      </c>
      <c r="DP45" s="3" t="s">
        <v>67</v>
      </c>
      <c r="DQ45" s="209">
        <v>300</v>
      </c>
      <c r="DU45" s="8"/>
      <c r="DV45" s="8"/>
      <c r="DW45" s="209">
        <v>150</v>
      </c>
      <c r="DZ45" s="3"/>
      <c r="EA45" s="1"/>
      <c r="EB45" s="3"/>
    </row>
    <row r="46" spans="2:132" ht="16.5" customHeight="1" thickBot="1">
      <c r="B46" s="735"/>
      <c r="C46" s="479"/>
      <c r="D46" s="476"/>
      <c r="E46" s="395"/>
      <c r="F46" s="396"/>
      <c r="G46" s="466" t="s">
        <v>73</v>
      </c>
      <c r="H46" s="467"/>
      <c r="I46" s="149"/>
      <c r="J46" s="72"/>
      <c r="K46" s="153"/>
      <c r="L46" s="155"/>
      <c r="M46" s="470"/>
      <c r="N46" s="409" t="str">
        <f>IF(N44="","",VLOOKUP(N44,'届出・実績用　 (6コース) '!$DN:$DQ,4,FALSE))</f>
        <v/>
      </c>
      <c r="O46" s="410"/>
      <c r="P46" s="410"/>
      <c r="Q46" s="411"/>
      <c r="R46" s="409" t="str">
        <f>IF(R44="","",VLOOKUP(R44,'届出・実績用　 (6コース) '!$DN:$DQ,4,FALSE))</f>
        <v/>
      </c>
      <c r="S46" s="410"/>
      <c r="T46" s="410"/>
      <c r="U46" s="411"/>
      <c r="V46" s="423" t="str">
        <f>IF(V44="","",VLOOKUP(V44,'届出・実績用　 (6コース) '!$DN:$DQ,4,FALSE))</f>
        <v/>
      </c>
      <c r="W46" s="410"/>
      <c r="X46" s="410"/>
      <c r="Y46" s="411"/>
      <c r="Z46" s="409" t="str">
        <f>IF(Z44="","",VLOOKUP(Z44,'届出・実績用　 (6コース) '!$DN:$DQ,4,FALSE))</f>
        <v/>
      </c>
      <c r="AA46" s="410"/>
      <c r="AB46" s="410"/>
      <c r="AC46" s="411"/>
      <c r="AD46" s="409" t="str">
        <f>IF(AD44="","",VLOOKUP(AD44,'届出・実績用　 (6コース) '!$DN:$DQ,4,FALSE))</f>
        <v/>
      </c>
      <c r="AE46" s="410"/>
      <c r="AF46" s="410"/>
      <c r="AG46" s="410"/>
      <c r="AH46" s="503" t="s">
        <v>74</v>
      </c>
      <c r="AI46" s="505">
        <f>CR45+DA45</f>
        <v>0</v>
      </c>
      <c r="AJ46" s="506"/>
      <c r="AK46" s="519"/>
      <c r="AL46" s="520"/>
      <c r="AM46" s="462">
        <f>(AI46*AK46)</f>
        <v>0</v>
      </c>
      <c r="AN46" s="462"/>
      <c r="AO46" s="463"/>
      <c r="AP46" s="458"/>
      <c r="AQ46" s="459"/>
      <c r="AR46" s="385"/>
      <c r="AS46" s="376"/>
      <c r="AT46" s="376"/>
      <c r="AU46" s="376"/>
      <c r="AV46" s="377"/>
      <c r="AW46" s="372"/>
      <c r="AX46" s="373"/>
      <c r="BA46" s="3"/>
      <c r="BB46" s="3"/>
      <c r="BC46" s="3"/>
      <c r="BD46" s="3"/>
      <c r="BE46" s="3"/>
      <c r="BF46" s="3"/>
      <c r="BG46" s="3"/>
      <c r="BH46" s="3"/>
      <c r="BI46" s="3"/>
      <c r="BJ46" s="3"/>
      <c r="BK46" s="3"/>
      <c r="BL46" s="3"/>
      <c r="BM46" s="3"/>
      <c r="BN46" s="3"/>
      <c r="BO46" s="3"/>
      <c r="BP46" s="3"/>
      <c r="BQ46" s="3"/>
      <c r="BR46" s="3"/>
      <c r="BS46" s="3"/>
      <c r="BT46" s="3"/>
      <c r="CB46" s="3"/>
      <c r="CC46" s="24"/>
      <c r="CD46" s="3"/>
      <c r="CE46" s="3"/>
      <c r="CF46" s="3"/>
      <c r="CG46" s="87" t="s">
        <v>75</v>
      </c>
      <c r="CH46" s="88" t="e">
        <f>VLOOKUP('届出・実績用　 (6コース) '!N47,$DR:$DV,5,FALSE)</f>
        <v>#N/A</v>
      </c>
      <c r="CI46" s="88" t="e">
        <f>VLOOKUP('届出・実績用　 (6コース) '!R47,$DR:$DV,5,FALSE)</f>
        <v>#N/A</v>
      </c>
      <c r="CJ46" s="88" t="e">
        <f>VLOOKUP('届出・実績用　 (6コース) '!V47,$DR:$DV,5,FALSE)</f>
        <v>#N/A</v>
      </c>
      <c r="CK46" s="88" t="e">
        <f>VLOOKUP('届出・実績用　 (6コース) '!Z47,$DR:$DV,5,FALSE)</f>
        <v>#N/A</v>
      </c>
      <c r="CL46" s="88" t="e">
        <f>VLOOKUP('届出・実績用　 (6コース) '!AD47,$DR:$DV,5,FALSE)</f>
        <v>#N/A</v>
      </c>
      <c r="CN46" s="73"/>
      <c r="CO46" s="74" t="s">
        <v>73</v>
      </c>
      <c r="CP46" s="75">
        <f>SUMIF(CH46:CL46,"五島市",CH47:CL47)*'届出・実績用　 (6コース) '!AK44</f>
        <v>0</v>
      </c>
      <c r="CQ46" s="76">
        <f>SUMIF(CH46:CL46,"五島市",CH48:CL48)*'届出・実績用　 (6コース) '!AK46</f>
        <v>0</v>
      </c>
      <c r="CR46" s="92"/>
      <c r="CS46" s="78"/>
      <c r="CT46" s="544"/>
      <c r="CU46" s="79" t="s">
        <v>73</v>
      </c>
      <c r="CV46" s="80" t="str">
        <f>IF('届出・実績用　 (6コース) '!I46="","0",DA44/CT45)</f>
        <v>0</v>
      </c>
      <c r="CW46" s="81" t="str">
        <f>IF('届出・実績用　 (6コース) '!I46="","0",DA45/CT45)</f>
        <v>0</v>
      </c>
      <c r="CX46" s="82">
        <f>CV46*'届出・実績用　 (6コース) '!AK44</f>
        <v>0</v>
      </c>
      <c r="CY46" s="83">
        <f>CW46*'届出・実績用　 (6コース) '!AK46</f>
        <v>0</v>
      </c>
      <c r="CZ46" s="84">
        <f t="shared" si="0"/>
        <v>0</v>
      </c>
      <c r="DA46" s="89"/>
      <c r="DC46" s="85" t="s">
        <v>73</v>
      </c>
      <c r="DD46" s="80" t="str">
        <f>IF(('届出・実績用　 (6コース) '!J46)="","0",('届出・実績用　 (6コース) '!AK44+'届出・実績用　 (6コース) '!AK46)*'届出・実績用　 (6コース) '!J46*1000)</f>
        <v>0</v>
      </c>
      <c r="DE46" s="80">
        <f>COUNTA('届出・実績用　 (6コース) '!I46)*('届出・実績用　 (6コース) '!AK44+'届出・実績用　 (6コース) '!AK46)</f>
        <v>0</v>
      </c>
      <c r="DF46" s="80">
        <f>COUNTA('届出・実績用　 (6コース) '!K46)*('届出・実績用　 (6コース) '!AK44+'届出・実績用　 (6コース) '!AK46)</f>
        <v>0</v>
      </c>
      <c r="DG46" s="80">
        <f>COUNTA('届出・実績用　 (6コース) '!L46)*('届出・実績用　 (6コース) '!AK44+'届出・実績用　 (6コース) '!AK46)</f>
        <v>0</v>
      </c>
      <c r="DH46" s="15"/>
      <c r="DI46" s="15"/>
      <c r="DL46" s="7"/>
      <c r="DM46" s="3"/>
      <c r="DN46" s="3">
        <v>33</v>
      </c>
      <c r="DO46" s="3" t="s">
        <v>402</v>
      </c>
      <c r="DP46" s="3" t="s">
        <v>67</v>
      </c>
      <c r="DQ46" s="209">
        <v>700</v>
      </c>
      <c r="DU46" s="8"/>
      <c r="DV46" s="8"/>
      <c r="DW46" s="209">
        <v>350</v>
      </c>
      <c r="DZ46" s="3"/>
      <c r="EA46" s="1"/>
      <c r="EB46" s="3"/>
    </row>
    <row r="47" spans="2:132" ht="16.5" customHeight="1" thickBot="1">
      <c r="B47" s="735"/>
      <c r="C47" s="403" t="s">
        <v>375</v>
      </c>
      <c r="D47" s="404"/>
      <c r="E47" s="397" t="s">
        <v>375</v>
      </c>
      <c r="F47" s="398"/>
      <c r="G47" s="466" t="s">
        <v>84</v>
      </c>
      <c r="H47" s="467"/>
      <c r="I47" s="149"/>
      <c r="J47" s="72"/>
      <c r="K47" s="153"/>
      <c r="L47" s="155"/>
      <c r="M47" s="739" t="s">
        <v>85</v>
      </c>
      <c r="N47" s="140"/>
      <c r="O47" s="417" t="str">
        <f>IF(N47="","",VLOOKUP(N47,'届出・実績用　 (6コース) '!$DR:$DU,3,FALSE))</f>
        <v/>
      </c>
      <c r="P47" s="418"/>
      <c r="Q47" s="419"/>
      <c r="R47" s="140"/>
      <c r="S47" s="417" t="str">
        <f>IF(R47="","",VLOOKUP(R47,'届出・実績用　 (6コース) '!$DR:$DU,3,FALSE))</f>
        <v/>
      </c>
      <c r="T47" s="418"/>
      <c r="U47" s="419"/>
      <c r="V47" s="90"/>
      <c r="W47" s="417" t="str">
        <f>IF(V47="","",VLOOKUP(V47,'届出・実績用　 (6コース) '!$DR:$DU,3,FALSE))</f>
        <v/>
      </c>
      <c r="X47" s="418"/>
      <c r="Y47" s="419"/>
      <c r="Z47" s="140"/>
      <c r="AA47" s="417" t="str">
        <f>IF(Z47="","",VLOOKUP(Z47,'届出・実績用　 (6コース) '!$DR:$DU,3,FALSE))</f>
        <v/>
      </c>
      <c r="AB47" s="418"/>
      <c r="AC47" s="419"/>
      <c r="AD47" s="140"/>
      <c r="AE47" s="417" t="str">
        <f>IF(AD47="","",VLOOKUP(AD47,'届出・実績用　 (6コース) '!$DR:$DU,3,FALSE))</f>
        <v/>
      </c>
      <c r="AF47" s="418"/>
      <c r="AG47" s="418"/>
      <c r="AH47" s="504"/>
      <c r="AI47" s="507"/>
      <c r="AJ47" s="508"/>
      <c r="AK47" s="521"/>
      <c r="AL47" s="522"/>
      <c r="AM47" s="464"/>
      <c r="AN47" s="464"/>
      <c r="AO47" s="465"/>
      <c r="AP47" s="458"/>
      <c r="AQ47" s="459"/>
      <c r="AR47" s="385"/>
      <c r="AS47" s="376"/>
      <c r="AT47" s="376"/>
      <c r="AU47" s="376"/>
      <c r="AV47" s="377"/>
      <c r="AW47" s="374" t="s">
        <v>377</v>
      </c>
      <c r="AX47" s="375"/>
      <c r="BA47" s="3"/>
      <c r="BB47" s="3"/>
      <c r="BC47" s="3"/>
      <c r="BD47" s="3"/>
      <c r="BE47" s="3"/>
      <c r="BF47" s="3"/>
      <c r="BG47" s="3"/>
      <c r="BH47" s="3"/>
      <c r="BI47" s="3"/>
      <c r="BJ47" s="3"/>
      <c r="BK47" s="3"/>
      <c r="BL47" s="3"/>
      <c r="BM47" s="3"/>
      <c r="BN47" s="3"/>
      <c r="BO47" s="3"/>
      <c r="BP47" s="3"/>
      <c r="BQ47" s="3"/>
      <c r="BR47" s="3"/>
      <c r="BS47" s="3"/>
      <c r="BT47" s="3"/>
      <c r="CB47" s="3"/>
      <c r="CC47" s="24"/>
      <c r="CD47" s="3"/>
      <c r="CE47" s="3"/>
      <c r="CF47" s="3"/>
      <c r="CG47" s="87" t="s">
        <v>86</v>
      </c>
      <c r="CH47" s="91" t="e">
        <f>VLOOKUP('届出・実績用　 (6コース) '!N47,$DR:$DV,4,FALSE)</f>
        <v>#N/A</v>
      </c>
      <c r="CI47" s="91" t="e">
        <f>VLOOKUP('届出・実績用　 (6コース) '!R47,$DR:$DV,4,FALSE)</f>
        <v>#N/A</v>
      </c>
      <c r="CJ47" s="91" t="e">
        <f>VLOOKUP('届出・実績用　 (6コース) '!V47,$DR:$DV,4,FALSE)</f>
        <v>#N/A</v>
      </c>
      <c r="CK47" s="91" t="e">
        <f>VLOOKUP('届出・実績用　 (6コース) '!Z47,$DR:$DV,4,FALSE)</f>
        <v>#N/A</v>
      </c>
      <c r="CL47" s="91" t="e">
        <f>VLOOKUP('届出・実績用　 (6コース) '!AD47,$DR:$DV,4,FALSE)</f>
        <v>#N/A</v>
      </c>
      <c r="CN47" s="73"/>
      <c r="CO47" s="74" t="s">
        <v>84</v>
      </c>
      <c r="CP47" s="75">
        <f>SUMIF(CH46:CL46,"新上五島町",CH47:CL47)*'届出・実績用　 (6コース) '!AK44</f>
        <v>0</v>
      </c>
      <c r="CQ47" s="76">
        <f>SUMIF(CH46:CL46,"上五島",CH48:CL48)*'届出・実績用　 (6コース) '!AK46</f>
        <v>0</v>
      </c>
      <c r="CR47" s="92"/>
      <c r="CS47" s="78"/>
      <c r="CT47" s="93"/>
      <c r="CU47" s="79" t="s">
        <v>84</v>
      </c>
      <c r="CV47" s="80" t="str">
        <f>IF('届出・実績用　 (6コース) '!I47="","0",DA44/CT45)</f>
        <v>0</v>
      </c>
      <c r="CW47" s="81" t="str">
        <f>IF('届出・実績用　 (6コース) '!I47="","0",DA45/CT45)</f>
        <v>0</v>
      </c>
      <c r="CX47" s="82">
        <f>CV47*'届出・実績用　 (6コース) '!AK44</f>
        <v>0</v>
      </c>
      <c r="CY47" s="83">
        <f>CW47*'届出・実績用　 (6コース) '!AK46</f>
        <v>0</v>
      </c>
      <c r="CZ47" s="84">
        <f t="shared" si="0"/>
        <v>0</v>
      </c>
      <c r="DA47" s="89"/>
      <c r="DB47" s="94"/>
      <c r="DC47" s="85" t="s">
        <v>84</v>
      </c>
      <c r="DD47" s="80" t="str">
        <f>IF(('届出・実績用　 (6コース) '!J47)="","0",('届出・実績用　 (6コース) '!AK44+'届出・実績用　 (6コース) '!AK46)*'届出・実績用　 (6コース) '!J47*1000)</f>
        <v>0</v>
      </c>
      <c r="DE47" s="80">
        <f>COUNTA('届出・実績用　 (6コース) '!I47)*('届出・実績用　 (6コース) '!AK44+'届出・実績用　 (6コース) '!AK46)</f>
        <v>0</v>
      </c>
      <c r="DF47" s="80">
        <f>COUNTA('届出・実績用　 (6コース) '!K47)*('届出・実績用　 (6コース) '!AK44+'届出・実績用　 (6コース) '!AK46)</f>
        <v>0</v>
      </c>
      <c r="DG47" s="80">
        <f>COUNTA('届出・実績用　 (6コース) '!L47)*('届出・実績用　 (6コース) '!AK44+'届出・実績用　 (6コース) '!AK46)</f>
        <v>0</v>
      </c>
      <c r="DH47" s="15"/>
      <c r="DI47" s="15"/>
      <c r="DL47" s="7"/>
      <c r="DM47" s="3"/>
      <c r="DN47" s="3">
        <v>34</v>
      </c>
      <c r="DO47" s="3" t="s">
        <v>403</v>
      </c>
      <c r="DP47" s="3" t="s">
        <v>67</v>
      </c>
      <c r="DQ47" s="209">
        <v>1100</v>
      </c>
      <c r="DU47" s="8"/>
      <c r="DV47" s="8"/>
      <c r="DW47" s="209">
        <v>550</v>
      </c>
      <c r="DZ47" s="3"/>
      <c r="EA47" s="1"/>
      <c r="EB47" s="3"/>
    </row>
    <row r="48" spans="2:132" ht="16.5" customHeight="1">
      <c r="B48" s="735"/>
      <c r="C48" s="405"/>
      <c r="D48" s="406"/>
      <c r="E48" s="399"/>
      <c r="F48" s="400"/>
      <c r="G48" s="466" t="s">
        <v>92</v>
      </c>
      <c r="H48" s="467"/>
      <c r="I48" s="149"/>
      <c r="J48" s="72"/>
      <c r="K48" s="156"/>
      <c r="L48" s="155"/>
      <c r="M48" s="740"/>
      <c r="N48" s="420" t="str">
        <f>IF(N47="","",VLOOKUP(N47,'届出・実績用　 (6コース) '!$DR:$DU,2,FALSE))</f>
        <v/>
      </c>
      <c r="O48" s="421"/>
      <c r="P48" s="421"/>
      <c r="Q48" s="422"/>
      <c r="R48" s="420" t="str">
        <f>IF(R47="","",VLOOKUP(R47,'届出・実績用　 (6コース) '!$DR:$DU,2,FALSE))</f>
        <v/>
      </c>
      <c r="S48" s="421"/>
      <c r="T48" s="421"/>
      <c r="U48" s="422"/>
      <c r="V48" s="420" t="str">
        <f>IF(V47="","",VLOOKUP(V47,'届出・実績用　 (6コース) '!$DR:$DU,2,FALSE))</f>
        <v/>
      </c>
      <c r="W48" s="421"/>
      <c r="X48" s="421"/>
      <c r="Y48" s="422"/>
      <c r="Z48" s="420" t="str">
        <f>IF(Z47="","",VLOOKUP(Z47,'届出・実績用　 (6コース) '!$DR:$DU,2,FALSE))</f>
        <v/>
      </c>
      <c r="AA48" s="421"/>
      <c r="AB48" s="421"/>
      <c r="AC48" s="422"/>
      <c r="AD48" s="420" t="str">
        <f>IF(AD47="","",VLOOKUP(AD47,'届出・実績用　 (6コース) '!$DR:$DU,2,FALSE))</f>
        <v/>
      </c>
      <c r="AE48" s="421"/>
      <c r="AF48" s="421"/>
      <c r="AG48" s="422"/>
      <c r="AH48" s="555" t="s">
        <v>93</v>
      </c>
      <c r="AI48" s="556"/>
      <c r="AJ48" s="557"/>
      <c r="AK48" s="511">
        <f>AK44+AK46</f>
        <v>0</v>
      </c>
      <c r="AL48" s="512"/>
      <c r="AM48" s="487">
        <f>AM44+AM46</f>
        <v>0</v>
      </c>
      <c r="AN48" s="487"/>
      <c r="AO48" s="488"/>
      <c r="AP48" s="458"/>
      <c r="AQ48" s="459"/>
      <c r="AR48" s="385"/>
      <c r="AS48" s="376"/>
      <c r="AT48" s="376"/>
      <c r="AU48" s="376"/>
      <c r="AV48" s="377"/>
      <c r="AW48" s="366"/>
      <c r="AX48" s="367"/>
      <c r="BA48" s="3"/>
      <c r="BB48" s="3"/>
      <c r="BC48" s="3"/>
      <c r="BD48" s="3"/>
      <c r="BE48" s="3"/>
      <c r="BF48" s="3"/>
      <c r="BG48" s="3"/>
      <c r="BH48" s="3"/>
      <c r="BI48" s="3"/>
      <c r="BJ48" s="3"/>
      <c r="BK48" s="3"/>
      <c r="BL48" s="3"/>
      <c r="BM48" s="3"/>
      <c r="BN48" s="3"/>
      <c r="BO48" s="3"/>
      <c r="BP48" s="3"/>
      <c r="BQ48" s="3"/>
      <c r="BR48" s="3"/>
      <c r="BS48" s="3"/>
      <c r="BT48" s="3"/>
      <c r="CB48" s="3"/>
      <c r="CC48" s="24"/>
      <c r="CD48" s="3"/>
      <c r="CE48" s="3"/>
      <c r="CF48" s="3"/>
      <c r="CG48" s="87" t="s">
        <v>94</v>
      </c>
      <c r="CH48" s="91" t="e">
        <f>CH47</f>
        <v>#N/A</v>
      </c>
      <c r="CI48" s="91" t="e">
        <f>CI47</f>
        <v>#N/A</v>
      </c>
      <c r="CJ48" s="91" t="e">
        <f>CJ47</f>
        <v>#N/A</v>
      </c>
      <c r="CK48" s="91" t="e">
        <f>CK47</f>
        <v>#N/A</v>
      </c>
      <c r="CL48" s="91" t="e">
        <f>CL47</f>
        <v>#N/A</v>
      </c>
      <c r="CN48" s="73"/>
      <c r="CO48" s="74" t="s">
        <v>92</v>
      </c>
      <c r="CP48" s="75">
        <f>SUMIF(CH46:CL46,"小値賀町",CH47:CL47)*'届出・実績用　 (6コース) '!AK44</f>
        <v>0</v>
      </c>
      <c r="CQ48" s="76">
        <f>SUMIF(CH46:CL46,"小値賀",CH48:CL48)*'届出・実績用　 (6コース) '!AK46</f>
        <v>0</v>
      </c>
      <c r="CR48" s="92"/>
      <c r="CS48" s="78"/>
      <c r="CT48" s="93"/>
      <c r="CU48" s="79" t="s">
        <v>92</v>
      </c>
      <c r="CV48" s="80" t="str">
        <f>IF('届出・実績用　 (6コース) '!I48="","0",DA44/CT45)</f>
        <v>0</v>
      </c>
      <c r="CW48" s="81" t="str">
        <f>IF('届出・実績用　 (6コース) '!I48="","0",DA45/CT45)</f>
        <v>0</v>
      </c>
      <c r="CX48" s="82">
        <f>CV48*'届出・実績用　 (6コース) '!AK44</f>
        <v>0</v>
      </c>
      <c r="CY48" s="83">
        <f>CW48*'届出・実績用　 (6コース) '!AK46</f>
        <v>0</v>
      </c>
      <c r="CZ48" s="84">
        <f t="shared" si="0"/>
        <v>0</v>
      </c>
      <c r="DA48" s="89"/>
      <c r="DB48" s="94"/>
      <c r="DC48" s="85" t="s">
        <v>92</v>
      </c>
      <c r="DD48" s="80" t="str">
        <f>IF(('届出・実績用　 (6コース) '!J48)="","0",('届出・実績用　 (6コース) '!AK44+'届出・実績用　 (6コース) '!AK46)*'届出・実績用　 (6コース) '!J48*1000)</f>
        <v>0</v>
      </c>
      <c r="DE48" s="80">
        <f>COUNTA('届出・実績用　 (6コース) '!I48)*('届出・実績用　 (6コース) '!AK44+'届出・実績用　 (6コース) '!AK46)</f>
        <v>0</v>
      </c>
      <c r="DF48" s="80">
        <f>COUNTA('届出・実績用　 (6コース) '!K48)*('届出・実績用　 (6コース) '!AK44+'届出・実績用　 (6コース) '!AK46)</f>
        <v>0</v>
      </c>
      <c r="DG48" s="80">
        <f>COUNTA('届出・実績用　 (6コース) '!L48)*('届出・実績用　 (6コース) '!AK44+'届出・実績用　 (6コース) '!AK46)</f>
        <v>0</v>
      </c>
      <c r="DH48" s="15"/>
      <c r="DI48" s="15"/>
      <c r="DL48" s="7"/>
      <c r="DM48" s="3"/>
      <c r="DN48" s="3">
        <v>35</v>
      </c>
      <c r="DO48" s="3" t="s">
        <v>404</v>
      </c>
      <c r="DP48" s="3" t="s">
        <v>67</v>
      </c>
      <c r="DQ48" s="209">
        <v>400</v>
      </c>
      <c r="DU48" s="8"/>
      <c r="DV48" s="8"/>
      <c r="DW48" s="209">
        <v>200</v>
      </c>
      <c r="DZ48" s="3"/>
      <c r="EA48" s="1"/>
      <c r="EB48" s="3"/>
    </row>
    <row r="49" spans="2:134" ht="16.5" customHeight="1" thickBot="1">
      <c r="B49" s="736"/>
      <c r="C49" s="407"/>
      <c r="D49" s="408"/>
      <c r="E49" s="401"/>
      <c r="F49" s="402"/>
      <c r="G49" s="480" t="s">
        <v>99</v>
      </c>
      <c r="H49" s="481"/>
      <c r="I49" s="150"/>
      <c r="J49" s="95"/>
      <c r="K49" s="157"/>
      <c r="L49" s="158"/>
      <c r="M49" s="741"/>
      <c r="N49" s="482" t="str">
        <f>IF(N47="","",VLOOKUP(N47,'届出・実績用　 (6コース) '!$DR:$DU,4,FALSE))</f>
        <v/>
      </c>
      <c r="O49" s="483"/>
      <c r="P49" s="483"/>
      <c r="Q49" s="484"/>
      <c r="R49" s="482" t="str">
        <f>IF(R47="","",VLOOKUP(R47,'届出・実績用　 (6コース) '!$DR:$DU,4,FALSE))</f>
        <v/>
      </c>
      <c r="S49" s="483"/>
      <c r="T49" s="483"/>
      <c r="U49" s="484"/>
      <c r="V49" s="482" t="str">
        <f>IF(V47="","",VLOOKUP(V47,'届出・実績用　 (6コース) '!$DR:$DU,4,FALSE))</f>
        <v/>
      </c>
      <c r="W49" s="483"/>
      <c r="X49" s="483"/>
      <c r="Y49" s="484"/>
      <c r="Z49" s="482" t="str">
        <f>IF(Z47="","",VLOOKUP(Z47,'届出・実績用　 (6コース) '!$DR:$DU,4,FALSE))</f>
        <v/>
      </c>
      <c r="AA49" s="483"/>
      <c r="AB49" s="483"/>
      <c r="AC49" s="484"/>
      <c r="AD49" s="482" t="str">
        <f>IF(AD47="","",VLOOKUP(AD47,'届出・実績用　 (6コース) '!$DR:$DU,4,FALSE))</f>
        <v/>
      </c>
      <c r="AE49" s="483"/>
      <c r="AF49" s="483"/>
      <c r="AG49" s="484"/>
      <c r="AH49" s="558"/>
      <c r="AI49" s="559"/>
      <c r="AJ49" s="560"/>
      <c r="AK49" s="507"/>
      <c r="AL49" s="508"/>
      <c r="AM49" s="489"/>
      <c r="AN49" s="489"/>
      <c r="AO49" s="490"/>
      <c r="AP49" s="460"/>
      <c r="AQ49" s="461"/>
      <c r="AR49" s="386"/>
      <c r="AS49" s="378"/>
      <c r="AT49" s="378"/>
      <c r="AU49" s="378"/>
      <c r="AV49" s="379"/>
      <c r="AW49" s="368"/>
      <c r="AX49" s="369"/>
      <c r="BA49" s="3"/>
      <c r="BB49" s="3"/>
      <c r="BC49" s="3"/>
      <c r="BD49" s="3"/>
      <c r="BE49" s="3"/>
      <c r="BF49" s="3"/>
      <c r="BG49" s="3"/>
      <c r="BH49" s="3"/>
      <c r="BI49" s="3"/>
      <c r="BJ49" s="3"/>
      <c r="BK49" s="3"/>
      <c r="BL49" s="3"/>
      <c r="BM49" s="3"/>
      <c r="BN49" s="3"/>
      <c r="BO49" s="3"/>
      <c r="BP49" s="3"/>
      <c r="BQ49" s="3"/>
      <c r="BR49" s="3"/>
      <c r="BS49" s="3"/>
      <c r="BT49" s="3"/>
      <c r="CB49" s="3"/>
      <c r="CC49" s="24"/>
      <c r="CD49" s="3"/>
      <c r="CE49" s="3"/>
      <c r="CF49" s="3"/>
      <c r="CN49" s="96"/>
      <c r="CO49" s="97" t="s">
        <v>99</v>
      </c>
      <c r="CP49" s="98">
        <f>SUMIF(CH46:CL46,"宇久町",CH47:CL47)*'届出・実績用　 (6コース) '!AK44</f>
        <v>0</v>
      </c>
      <c r="CQ49" s="99">
        <f>SUMIF(CH46:CL46,"宇久",CH48:CL48)*'届出・実績用　 (6コース) '!AK46</f>
        <v>0</v>
      </c>
      <c r="CR49" s="92"/>
      <c r="CS49" s="78"/>
      <c r="CT49" s="100"/>
      <c r="CU49" s="101" t="s">
        <v>99</v>
      </c>
      <c r="CV49" s="102" t="str">
        <f>IF('届出・実績用　 (6コース) '!I49="","0",DA44/CT45)</f>
        <v>0</v>
      </c>
      <c r="CW49" s="103" t="str">
        <f>IF('届出・実績用　 (6コース) '!I49="","0",DA45/CT45)</f>
        <v>0</v>
      </c>
      <c r="CX49" s="104">
        <f>CV49*'届出・実績用　 (6コース) '!AK44</f>
        <v>0</v>
      </c>
      <c r="CY49" s="105">
        <f>CW49*'届出・実績用　 (6コース) '!AK46</f>
        <v>0</v>
      </c>
      <c r="CZ49" s="106">
        <f t="shared" si="0"/>
        <v>0</v>
      </c>
      <c r="DA49" s="110"/>
      <c r="DC49" s="107" t="s">
        <v>99</v>
      </c>
      <c r="DD49" s="102" t="str">
        <f>IF(('届出・実績用　 (6コース) '!J49)="","0",('届出・実績用　 (6コース) '!AK44+'届出・実績用　 (6コース) '!AK46)*'届出・実績用　 (6コース) '!J49*1000)</f>
        <v>0</v>
      </c>
      <c r="DE49" s="102">
        <f>COUNTA('届出・実績用　 (6コース) '!I49)*('届出・実績用　 (6コース) '!AK44+'届出・実績用　 (6コース) '!AK46)</f>
        <v>0</v>
      </c>
      <c r="DF49" s="102">
        <f>COUNTA('届出・実績用　 (6コース) '!K49)*('届出・実績用　 (6コース) '!AK44+'届出・実績用　 (6コース) '!AK46)</f>
        <v>0</v>
      </c>
      <c r="DG49" s="102">
        <f>COUNTA('届出・実績用　 (6コース) '!L49)*('届出・実績用　 (6コース) '!AK44+'届出・実績用　 (6コース) '!AK46)</f>
        <v>0</v>
      </c>
      <c r="DH49" s="15"/>
      <c r="DI49" s="15"/>
      <c r="DL49" s="7"/>
      <c r="DM49" s="3"/>
      <c r="DN49" s="3">
        <v>36</v>
      </c>
      <c r="DO49" s="3" t="s">
        <v>405</v>
      </c>
      <c r="DP49" s="3" t="s">
        <v>67</v>
      </c>
      <c r="DQ49" s="209">
        <v>700</v>
      </c>
      <c r="DU49" s="8"/>
      <c r="DV49" s="8"/>
      <c r="DW49" s="209">
        <v>350</v>
      </c>
      <c r="DZ49" s="3"/>
      <c r="EA49" s="1"/>
      <c r="EB49" s="3"/>
    </row>
    <row r="50" spans="2:134" ht="16.5" customHeight="1">
      <c r="R50" s="3"/>
      <c r="S50" s="3"/>
      <c r="T50" s="3"/>
      <c r="U50" s="3"/>
      <c r="Y50" s="3"/>
      <c r="Z50" s="3"/>
      <c r="AD50" s="3"/>
      <c r="AG50" s="13"/>
      <c r="AH50" s="2"/>
      <c r="AI50" s="145"/>
      <c r="AJ50" s="569" t="s">
        <v>132</v>
      </c>
      <c r="AK50" s="563">
        <f>AK18+AK24+AK30+AK36+AK42+AK48</f>
        <v>0</v>
      </c>
      <c r="AL50" s="512"/>
      <c r="AM50" s="487">
        <f>AM18+AM24+AM30+AM36+AM42+AM48</f>
        <v>0</v>
      </c>
      <c r="AN50" s="487"/>
      <c r="AO50" s="488"/>
      <c r="AP50" s="565">
        <f>AP14+AP20+AP26+AP32+AP38+AP44</f>
        <v>0</v>
      </c>
      <c r="AQ50" s="566"/>
      <c r="AT50" s="111"/>
      <c r="AU50" s="111"/>
      <c r="AV50" s="111"/>
      <c r="BA50" s="3"/>
      <c r="BB50" s="3"/>
      <c r="BC50" s="3"/>
      <c r="BD50" s="3"/>
      <c r="BE50" s="3"/>
      <c r="BF50" s="3"/>
      <c r="BG50" s="3"/>
      <c r="BH50" s="3"/>
      <c r="BI50" s="3"/>
      <c r="BJ50" s="3"/>
      <c r="BK50" s="3"/>
      <c r="BL50" s="3"/>
      <c r="BM50" s="3"/>
      <c r="BN50" s="3"/>
      <c r="BO50" s="3"/>
      <c r="BP50" s="3"/>
      <c r="BQ50" s="3"/>
      <c r="BR50" s="3"/>
      <c r="BS50" s="3"/>
      <c r="BT50" s="3"/>
      <c r="CB50" s="3"/>
      <c r="CC50" s="24"/>
      <c r="CD50" s="3"/>
      <c r="CE50" s="112" t="s">
        <v>8</v>
      </c>
      <c r="CF50" s="113"/>
      <c r="CG50" s="114">
        <v>1</v>
      </c>
      <c r="CH50" s="114">
        <v>2</v>
      </c>
      <c r="CI50" s="114">
        <v>3</v>
      </c>
      <c r="CJ50" s="114">
        <v>4</v>
      </c>
      <c r="CK50" s="114">
        <v>5</v>
      </c>
      <c r="CL50" s="115" t="s">
        <v>133</v>
      </c>
      <c r="CN50" s="116" t="s">
        <v>93</v>
      </c>
      <c r="CO50" s="74" t="s">
        <v>59</v>
      </c>
      <c r="CP50" s="117">
        <f t="shared" ref="CP50:CQ55" si="1">CP14+CP20+CP26+CP32+CP38+CP44</f>
        <v>0</v>
      </c>
      <c r="CQ50" s="118">
        <f t="shared" si="1"/>
        <v>0</v>
      </c>
      <c r="CR50" s="69">
        <f t="shared" ref="CR50:CR55" si="2">SUM(CP50:CQ50)</f>
        <v>0</v>
      </c>
      <c r="CS50" s="3"/>
      <c r="CT50" s="3"/>
      <c r="CV50" s="94"/>
      <c r="CW50" s="94"/>
      <c r="CX50" s="94"/>
      <c r="CY50" s="119" t="s">
        <v>59</v>
      </c>
      <c r="CZ50" s="120">
        <f t="shared" ref="CZ50:CZ55" si="3">CZ14+CZ20+CZ26+CZ32+CZ38+CZ44</f>
        <v>0</v>
      </c>
      <c r="DB50" s="94"/>
      <c r="DC50" s="121" t="s">
        <v>59</v>
      </c>
      <c r="DD50" s="69">
        <f t="shared" ref="DD50:DG55" si="4">DD14+DD20+DD26+DD32+DD38+DD44</f>
        <v>0</v>
      </c>
      <c r="DE50" s="69">
        <f t="shared" si="4"/>
        <v>0</v>
      </c>
      <c r="DF50" s="69">
        <f t="shared" si="4"/>
        <v>0</v>
      </c>
      <c r="DG50" s="69">
        <f t="shared" si="4"/>
        <v>0</v>
      </c>
      <c r="DH50" s="15"/>
      <c r="DI50" s="15"/>
      <c r="DL50" s="7"/>
      <c r="DM50" s="3"/>
      <c r="DN50" s="3">
        <v>37</v>
      </c>
      <c r="DO50" s="3" t="s">
        <v>406</v>
      </c>
      <c r="DP50" s="3" t="s">
        <v>67</v>
      </c>
      <c r="DQ50" s="209">
        <v>200</v>
      </c>
      <c r="DU50" s="8"/>
      <c r="DV50" s="8"/>
      <c r="DW50" s="209">
        <v>100</v>
      </c>
      <c r="DZ50" s="3"/>
      <c r="EA50" s="1"/>
      <c r="EB50" s="3"/>
    </row>
    <row r="51" spans="2:134" ht="16.5" customHeight="1" thickBot="1">
      <c r="O51" s="12"/>
      <c r="P51" s="13"/>
      <c r="Q51" s="13"/>
      <c r="R51" s="13"/>
      <c r="S51" s="3"/>
      <c r="T51" s="3"/>
      <c r="U51" s="3"/>
      <c r="X51" s="13"/>
      <c r="Y51" s="3"/>
      <c r="Z51" s="3"/>
      <c r="AA51" s="13"/>
      <c r="AD51" s="3"/>
      <c r="AG51" s="13"/>
      <c r="AH51" s="146"/>
      <c r="AI51" s="146"/>
      <c r="AJ51" s="570"/>
      <c r="AK51" s="564"/>
      <c r="AL51" s="508"/>
      <c r="AM51" s="489"/>
      <c r="AN51" s="489"/>
      <c r="AO51" s="490"/>
      <c r="AP51" s="567"/>
      <c r="AQ51" s="568"/>
      <c r="BA51" s="3"/>
      <c r="BB51" s="3"/>
      <c r="BC51" s="3"/>
      <c r="BD51" s="3"/>
      <c r="BE51" s="3"/>
      <c r="BF51" s="3"/>
      <c r="BG51" s="3"/>
      <c r="BH51" s="3"/>
      <c r="BI51" s="3"/>
      <c r="BJ51" s="3"/>
      <c r="BK51" s="3"/>
      <c r="BL51" s="3"/>
      <c r="BM51" s="3"/>
      <c r="BN51" s="3"/>
      <c r="BO51" s="3"/>
      <c r="BP51" s="3"/>
      <c r="BQ51" s="3"/>
      <c r="BR51" s="3"/>
      <c r="BS51" s="3"/>
      <c r="BT51" s="3"/>
      <c r="CB51" s="3"/>
      <c r="CC51" s="24"/>
      <c r="CD51" s="3"/>
      <c r="CE51" s="112" t="s">
        <v>28</v>
      </c>
      <c r="CF51" s="75">
        <v>1</v>
      </c>
      <c r="CG51" s="123" t="str">
        <f>IF('届出・実績用　 (6コース) '!N14="","",VLOOKUP('届出・実績用　 (6コース) '!N14,$DN:$DW,10,FALSE))</f>
        <v/>
      </c>
      <c r="CH51" s="123" t="str">
        <f>IF('届出・実績用　 (6コース) '!R14="","",VLOOKUP('届出・実績用　 (6コース) '!R14,$DN:$DW,10,FALSE))</f>
        <v/>
      </c>
      <c r="CI51" s="123" t="str">
        <f>IF('届出・実績用　 (6コース) '!V14="","",VLOOKUP('届出・実績用　 (6コース) '!V14,$DN:$DW,10,FALSE))</f>
        <v/>
      </c>
      <c r="CJ51" s="123" t="str">
        <f>IF('届出・実績用　 (6コース) '!Z14="","",VLOOKUP('届出・実績用　 (6コース) '!Z14,$DN:$DW,10,FALSE))</f>
        <v/>
      </c>
      <c r="CK51" s="123" t="str">
        <f>IF('届出・実績用　 (6コース) '!AD14="","",VLOOKUP('届出・実績用　 (6コース) '!AD14,$DN:$DW,10,FALSE))</f>
        <v/>
      </c>
      <c r="CL51" s="124">
        <f t="shared" ref="CL51:CL57" si="5">SUM(CG51:CK51)</f>
        <v>0</v>
      </c>
      <c r="CN51" s="125"/>
      <c r="CO51" s="74" t="s">
        <v>61</v>
      </c>
      <c r="CP51" s="126">
        <f t="shared" si="1"/>
        <v>0</v>
      </c>
      <c r="CQ51" s="127">
        <f t="shared" si="1"/>
        <v>0</v>
      </c>
      <c r="CR51" s="84">
        <f t="shared" si="2"/>
        <v>0</v>
      </c>
      <c r="CS51" s="3"/>
      <c r="CT51" s="3"/>
      <c r="CV51" s="94"/>
      <c r="CW51" s="94"/>
      <c r="CX51" s="94"/>
      <c r="CY51" s="79" t="s">
        <v>61</v>
      </c>
      <c r="CZ51" s="84">
        <f t="shared" si="3"/>
        <v>0</v>
      </c>
      <c r="DB51" s="94"/>
      <c r="DC51" s="128" t="s">
        <v>61</v>
      </c>
      <c r="DD51" s="84">
        <f t="shared" si="4"/>
        <v>0</v>
      </c>
      <c r="DE51" s="84">
        <f t="shared" si="4"/>
        <v>0</v>
      </c>
      <c r="DF51" s="84">
        <f t="shared" si="4"/>
        <v>0</v>
      </c>
      <c r="DG51" s="84">
        <f t="shared" si="4"/>
        <v>0</v>
      </c>
      <c r="DH51" s="15"/>
      <c r="DI51" s="15"/>
      <c r="DL51" s="7"/>
      <c r="DM51" s="3"/>
      <c r="DN51" s="3">
        <v>38</v>
      </c>
      <c r="DO51" s="3" t="s">
        <v>407</v>
      </c>
      <c r="DP51" s="3" t="s">
        <v>115</v>
      </c>
      <c r="DQ51" s="213">
        <v>4000</v>
      </c>
      <c r="DU51" s="8"/>
      <c r="DV51" s="8"/>
      <c r="DW51" s="213">
        <v>2000</v>
      </c>
      <c r="DZ51" s="3"/>
      <c r="EA51" s="1"/>
      <c r="EB51" s="3"/>
    </row>
    <row r="52" spans="2:134" ht="16.5" customHeight="1" thickBot="1">
      <c r="Z52" s="3"/>
      <c r="BA52" s="3"/>
      <c r="BB52" s="3"/>
      <c r="BC52" s="3"/>
      <c r="BD52" s="3"/>
      <c r="BE52" s="3"/>
      <c r="BF52" s="3"/>
      <c r="BG52" s="3"/>
      <c r="BH52" s="3"/>
      <c r="BI52" s="3"/>
      <c r="BJ52" s="3"/>
      <c r="BK52" s="3"/>
      <c r="BL52" s="646" t="s">
        <v>143</v>
      </c>
      <c r="BM52" s="647"/>
      <c r="BN52" s="646" t="s">
        <v>147</v>
      </c>
      <c r="BO52" s="647"/>
      <c r="BP52" s="3"/>
      <c r="BQ52" s="3"/>
      <c r="BR52" s="3"/>
      <c r="BS52" s="13"/>
      <c r="BT52" s="3"/>
      <c r="BU52" s="3"/>
      <c r="BV52" s="3"/>
      <c r="BW52" s="13"/>
      <c r="BX52" s="3"/>
      <c r="BY52" s="3"/>
      <c r="BZ52" s="3"/>
      <c r="CA52" s="3"/>
      <c r="CB52" s="3"/>
      <c r="CC52" s="3"/>
      <c r="CD52" s="3"/>
      <c r="CE52" s="5"/>
      <c r="CF52" s="75">
        <v>2</v>
      </c>
      <c r="CG52" s="123" t="str">
        <f>IF('届出・実績用　 (6コース) '!N20="","",VLOOKUP('届出・実績用　 (6コース) '!N20,$DN:$DW,10,FALSE))</f>
        <v/>
      </c>
      <c r="CH52" s="123" t="str">
        <f>IF('届出・実績用　 (6コース) '!R20="","",VLOOKUP('届出・実績用　 (6コース) '!R20,$DN:$DW,10,FALSE))</f>
        <v/>
      </c>
      <c r="CI52" s="123" t="str">
        <f>IF('届出・実績用　 (6コース) '!V20="","",VLOOKUP('届出・実績用　 (6コース) '!V20,$DN:$DW,10,FALSE))</f>
        <v/>
      </c>
      <c r="CJ52" s="123" t="str">
        <f>IF('届出・実績用　 (6コース) '!Z20="","",VLOOKUP('届出・実績用　 (6コース) '!Z20,$DN:$DW,10,FALSE))</f>
        <v/>
      </c>
      <c r="CK52" s="123" t="str">
        <f>IF('届出・実績用　 (6コース) '!AD20="","",VLOOKUP('届出・実績用　 (6コース) '!AD20,$DN:$DW,10,FALSE))</f>
        <v/>
      </c>
      <c r="CL52" s="124">
        <f t="shared" si="5"/>
        <v>0</v>
      </c>
      <c r="CN52" s="125"/>
      <c r="CO52" s="74" t="s">
        <v>73</v>
      </c>
      <c r="CP52" s="126">
        <f t="shared" si="1"/>
        <v>0</v>
      </c>
      <c r="CQ52" s="127">
        <f t="shared" si="1"/>
        <v>0</v>
      </c>
      <c r="CR52" s="84">
        <f t="shared" si="2"/>
        <v>0</v>
      </c>
      <c r="CS52" s="3"/>
      <c r="CT52" s="3"/>
      <c r="CV52" s="94"/>
      <c r="CW52" s="94"/>
      <c r="CX52" s="94"/>
      <c r="CY52" s="79" t="s">
        <v>73</v>
      </c>
      <c r="CZ52" s="84">
        <f t="shared" si="3"/>
        <v>0</v>
      </c>
      <c r="DB52" s="94"/>
      <c r="DC52" s="128" t="s">
        <v>73</v>
      </c>
      <c r="DD52" s="84">
        <f t="shared" si="4"/>
        <v>0</v>
      </c>
      <c r="DE52" s="84">
        <f t="shared" si="4"/>
        <v>0</v>
      </c>
      <c r="DF52" s="84">
        <f t="shared" si="4"/>
        <v>0</v>
      </c>
      <c r="DG52" s="84">
        <f t="shared" si="4"/>
        <v>0</v>
      </c>
      <c r="DH52" s="15"/>
      <c r="DI52" s="15"/>
      <c r="DL52" s="7"/>
      <c r="DM52" s="3"/>
      <c r="DN52" s="3">
        <v>40</v>
      </c>
      <c r="DO52" s="3" t="s">
        <v>408</v>
      </c>
      <c r="DP52" s="3" t="s">
        <v>229</v>
      </c>
      <c r="DQ52" s="209">
        <v>400</v>
      </c>
      <c r="DU52" s="8"/>
      <c r="DV52" s="8"/>
      <c r="DW52" s="209">
        <v>200</v>
      </c>
      <c r="DZ52" s="3"/>
      <c r="EA52" s="1"/>
      <c r="EB52" s="3"/>
    </row>
    <row r="53" spans="2:134" ht="16.5" customHeight="1" thickBot="1">
      <c r="Z53" s="602" t="s">
        <v>142</v>
      </c>
      <c r="AA53" s="603"/>
      <c r="AB53" s="603"/>
      <c r="AC53" s="603"/>
      <c r="AD53" s="604"/>
      <c r="AE53" s="15"/>
      <c r="AF53" s="15"/>
      <c r="AH53" s="3"/>
      <c r="AJ53" s="15"/>
      <c r="AL53" s="3"/>
      <c r="AO53" s="12"/>
      <c r="AQ53" s="13"/>
      <c r="AR53" s="13"/>
      <c r="AS53" s="571" t="s">
        <v>137</v>
      </c>
      <c r="AT53" s="572"/>
      <c r="AU53" s="572"/>
      <c r="AV53" s="573"/>
      <c r="AW53" s="13"/>
      <c r="BA53" s="3"/>
      <c r="BB53" s="3"/>
      <c r="BC53" s="3"/>
      <c r="BD53" s="3"/>
      <c r="BE53" s="3"/>
      <c r="BF53" s="3"/>
      <c r="BG53" s="3"/>
      <c r="BH53" s="3"/>
      <c r="BI53" s="3"/>
      <c r="BJ53" s="3"/>
      <c r="BK53" s="3"/>
      <c r="BL53" s="720">
        <f>AW55</f>
        <v>0</v>
      </c>
      <c r="BM53" s="721"/>
      <c r="BN53" s="727">
        <f>AW59</f>
        <v>0</v>
      </c>
      <c r="BO53" s="728"/>
      <c r="BP53" s="3"/>
      <c r="BQ53" s="3"/>
      <c r="BR53" s="3"/>
      <c r="BS53" s="13"/>
      <c r="BT53" s="3"/>
      <c r="BU53" s="3"/>
      <c r="BV53" s="3"/>
      <c r="BW53" s="13"/>
      <c r="BX53" s="3"/>
      <c r="BY53" s="3"/>
      <c r="BZ53" s="3"/>
      <c r="CA53" s="3"/>
      <c r="CB53" s="3"/>
      <c r="CC53" s="3"/>
      <c r="CD53" s="3"/>
      <c r="CE53" s="5"/>
      <c r="CF53" s="75">
        <v>3</v>
      </c>
      <c r="CG53" s="123" t="str">
        <f>IF('届出・実績用　 (6コース) '!N26="","",VLOOKUP('届出・実績用　 (6コース) '!N26,$DN:$DW,10,FALSE))</f>
        <v/>
      </c>
      <c r="CH53" s="123" t="str">
        <f>IF('届出・実績用　 (6コース) '!R26="","",VLOOKUP('届出・実績用　 (6コース) '!R26,$DN:$DW,10,FALSE))</f>
        <v/>
      </c>
      <c r="CI53" s="123" t="str">
        <f>IF('届出・実績用　 (6コース) '!V26="","",VLOOKUP('届出・実績用　 (6コース) '!V26,$DN:$DW,10,FALSE))</f>
        <v/>
      </c>
      <c r="CJ53" s="123" t="str">
        <f>IF('届出・実績用　 (6コース) '!Z26="","",VLOOKUP('届出・実績用　 (6コース) '!Z26,$DN:$DW,10,FALSE))</f>
        <v/>
      </c>
      <c r="CK53" s="123" t="str">
        <f>IF('届出・実績用　 (6コース) '!AD26="","",VLOOKUP('届出・実績用　 (6コース) '!AD26,$DN:$DW,10,FALSE))</f>
        <v/>
      </c>
      <c r="CL53" s="124">
        <f t="shared" si="5"/>
        <v>0</v>
      </c>
      <c r="CN53" s="125"/>
      <c r="CO53" s="74" t="s">
        <v>84</v>
      </c>
      <c r="CP53" s="126">
        <f t="shared" si="1"/>
        <v>0</v>
      </c>
      <c r="CQ53" s="127">
        <f t="shared" si="1"/>
        <v>0</v>
      </c>
      <c r="CR53" s="84">
        <f t="shared" si="2"/>
        <v>0</v>
      </c>
      <c r="CS53" s="3"/>
      <c r="CT53" s="3"/>
      <c r="CV53" s="94"/>
      <c r="CW53" s="94"/>
      <c r="CX53" s="94"/>
      <c r="CY53" s="79" t="s">
        <v>84</v>
      </c>
      <c r="CZ53" s="84">
        <f t="shared" si="3"/>
        <v>0</v>
      </c>
      <c r="DB53" s="94"/>
      <c r="DC53" s="128" t="s">
        <v>84</v>
      </c>
      <c r="DD53" s="84">
        <f t="shared" si="4"/>
        <v>0</v>
      </c>
      <c r="DE53" s="84">
        <f t="shared" si="4"/>
        <v>0</v>
      </c>
      <c r="DF53" s="84">
        <f t="shared" si="4"/>
        <v>0</v>
      </c>
      <c r="DG53" s="84">
        <f t="shared" si="4"/>
        <v>0</v>
      </c>
      <c r="DH53" s="15"/>
      <c r="DI53" s="15"/>
      <c r="DL53" s="7"/>
      <c r="DM53" s="3"/>
      <c r="DN53" s="3">
        <v>41</v>
      </c>
      <c r="DO53" s="3" t="s">
        <v>409</v>
      </c>
      <c r="DP53" s="3" t="s">
        <v>229</v>
      </c>
      <c r="DQ53" s="209">
        <v>700</v>
      </c>
      <c r="DU53" s="8"/>
      <c r="DV53" s="8"/>
      <c r="DW53" s="209">
        <v>350</v>
      </c>
      <c r="DZ53" s="3"/>
      <c r="EA53" s="1"/>
      <c r="EB53" s="3"/>
    </row>
    <row r="54" spans="2:134" ht="16.5" customHeight="1" thickBot="1">
      <c r="C54" s="358" t="s">
        <v>467</v>
      </c>
      <c r="D54" s="746"/>
      <c r="E54" s="747"/>
      <c r="F54" s="747"/>
      <c r="G54" s="747"/>
      <c r="H54" s="747"/>
      <c r="I54" s="747"/>
      <c r="J54" s="747"/>
      <c r="K54" s="747"/>
      <c r="L54" s="747"/>
      <c r="M54" s="747"/>
      <c r="N54" s="747"/>
      <c r="O54" s="747"/>
      <c r="P54" s="747"/>
      <c r="Q54" s="747"/>
      <c r="R54" s="747"/>
      <c r="S54" s="747"/>
      <c r="T54" s="747"/>
      <c r="U54" s="748"/>
      <c r="Z54" s="574"/>
      <c r="AA54" s="575"/>
      <c r="AB54" s="576" t="s">
        <v>8</v>
      </c>
      <c r="AC54" s="576"/>
      <c r="AD54" s="576"/>
      <c r="AE54" s="576" t="s">
        <v>138</v>
      </c>
      <c r="AF54" s="576"/>
      <c r="AG54" s="577"/>
      <c r="AH54" s="578" t="s">
        <v>139</v>
      </c>
      <c r="AI54" s="576"/>
      <c r="AJ54" s="579"/>
      <c r="AK54" s="610" t="s">
        <v>140</v>
      </c>
      <c r="AL54" s="611"/>
      <c r="AM54" s="612"/>
      <c r="AN54" s="605" t="s">
        <v>29</v>
      </c>
      <c r="AO54" s="606"/>
      <c r="AP54" s="607"/>
      <c r="AQ54" s="608" t="s">
        <v>141</v>
      </c>
      <c r="AR54" s="609"/>
      <c r="AS54" s="608" t="s">
        <v>48</v>
      </c>
      <c r="AT54" s="609"/>
      <c r="AU54" s="608" t="s">
        <v>49</v>
      </c>
      <c r="AV54" s="609"/>
      <c r="AW54" s="561" t="s">
        <v>143</v>
      </c>
      <c r="AX54" s="562"/>
      <c r="BA54" s="3"/>
      <c r="BB54" s="3"/>
      <c r="BC54" s="3"/>
      <c r="BD54" s="3"/>
      <c r="BE54" s="3"/>
      <c r="BF54" s="3"/>
      <c r="BG54" s="3"/>
      <c r="BH54" s="724" t="s">
        <v>151</v>
      </c>
      <c r="BI54" s="725"/>
      <c r="BJ54" s="725"/>
      <c r="BK54" s="726"/>
      <c r="BL54" s="722"/>
      <c r="BM54" s="723"/>
      <c r="BN54" s="729"/>
      <c r="BO54" s="730"/>
      <c r="BP54" s="3"/>
      <c r="BQ54" s="3"/>
      <c r="BR54" s="15"/>
      <c r="BS54" s="3"/>
      <c r="BT54" s="3"/>
      <c r="BU54" s="3"/>
      <c r="BV54" s="3"/>
      <c r="BW54" s="16"/>
      <c r="BX54" s="16"/>
      <c r="BY54" s="16"/>
      <c r="BZ54" s="3"/>
      <c r="CA54" s="705" t="s">
        <v>137</v>
      </c>
      <c r="CB54" s="706"/>
      <c r="CC54" s="706"/>
      <c r="CD54" s="707"/>
      <c r="CE54" s="6"/>
      <c r="CF54" s="75">
        <v>4</v>
      </c>
      <c r="CG54" s="123" t="str">
        <f>IF('届出・実績用　 (6コース) '!N32="","",VLOOKUP('届出・実績用　 (6コース) '!N32,$DN:$DW,10,FALSE))</f>
        <v/>
      </c>
      <c r="CH54" s="123" t="str">
        <f>IF('届出・実績用　 (6コース) '!R32="","",VLOOKUP('届出・実績用　 (6コース) '!R32,$DN:$DW,10,FALSE))</f>
        <v/>
      </c>
      <c r="CI54" s="123" t="str">
        <f>IF('届出・実績用　 (6コース) '!V32="","",VLOOKUP('届出・実績用　 (6コース) '!V32,$DN:$DW,10,FALSE))</f>
        <v/>
      </c>
      <c r="CJ54" s="123" t="str">
        <f>IF('届出・実績用　 (6コース) '!Z32="","",VLOOKUP('届出・実績用　 (6コース) '!Z32,$DN:$DW,10,FALSE))</f>
        <v/>
      </c>
      <c r="CK54" s="123" t="str">
        <f>IF('届出・実績用　 (6コース) '!AD32="","",VLOOKUP('届出・実績用　 (6コース) '!AD32,$DN:$DW,10,FALSE))</f>
        <v/>
      </c>
      <c r="CL54" s="124">
        <f t="shared" si="5"/>
        <v>0</v>
      </c>
      <c r="CN54" s="125"/>
      <c r="CO54" s="74" t="s">
        <v>92</v>
      </c>
      <c r="CP54" s="126">
        <f t="shared" si="1"/>
        <v>0</v>
      </c>
      <c r="CQ54" s="127">
        <f t="shared" si="1"/>
        <v>0</v>
      </c>
      <c r="CR54" s="84">
        <f t="shared" si="2"/>
        <v>0</v>
      </c>
      <c r="CS54" s="3"/>
      <c r="CT54" s="3"/>
      <c r="CV54" s="94"/>
      <c r="CW54" s="94"/>
      <c r="CX54" s="94"/>
      <c r="CY54" s="79" t="s">
        <v>92</v>
      </c>
      <c r="CZ54" s="84">
        <f t="shared" si="3"/>
        <v>0</v>
      </c>
      <c r="DB54" s="94"/>
      <c r="DC54" s="128" t="s">
        <v>92</v>
      </c>
      <c r="DD54" s="84">
        <f t="shared" si="4"/>
        <v>0</v>
      </c>
      <c r="DE54" s="84">
        <f t="shared" si="4"/>
        <v>0</v>
      </c>
      <c r="DF54" s="84">
        <f t="shared" si="4"/>
        <v>0</v>
      </c>
      <c r="DG54" s="84">
        <f t="shared" si="4"/>
        <v>0</v>
      </c>
      <c r="DH54" s="15"/>
      <c r="DI54" s="15"/>
      <c r="DL54" s="7"/>
      <c r="DM54" s="3"/>
      <c r="DN54" s="3">
        <v>42</v>
      </c>
      <c r="DO54" s="3" t="s">
        <v>410</v>
      </c>
      <c r="DP54" s="3" t="s">
        <v>229</v>
      </c>
      <c r="DQ54" s="209">
        <v>1000</v>
      </c>
      <c r="DU54" s="8"/>
      <c r="DV54" s="8"/>
      <c r="DW54" s="209">
        <v>500</v>
      </c>
      <c r="DZ54" s="3"/>
      <c r="EA54" s="1"/>
      <c r="EB54" s="3"/>
    </row>
    <row r="55" spans="2:134" ht="16.5" customHeight="1" thickBot="1">
      <c r="C55" s="749"/>
      <c r="D55" s="750"/>
      <c r="E55" s="750"/>
      <c r="F55" s="750"/>
      <c r="G55" s="750"/>
      <c r="H55" s="750"/>
      <c r="I55" s="750"/>
      <c r="J55" s="750"/>
      <c r="K55" s="750"/>
      <c r="L55" s="750"/>
      <c r="M55" s="750"/>
      <c r="N55" s="750"/>
      <c r="O55" s="750"/>
      <c r="P55" s="750"/>
      <c r="Q55" s="750"/>
      <c r="R55" s="750"/>
      <c r="S55" s="750"/>
      <c r="T55" s="750"/>
      <c r="U55" s="751"/>
      <c r="Z55" s="630" t="s">
        <v>59</v>
      </c>
      <c r="AA55" s="631"/>
      <c r="AB55" s="596">
        <f>'届出・実績用　 (6コース) '!CZ50</f>
        <v>0</v>
      </c>
      <c r="AC55" s="596"/>
      <c r="AD55" s="596"/>
      <c r="AE55" s="596">
        <f>'届出・実績用　 (6コース) '!CR50</f>
        <v>0</v>
      </c>
      <c r="AF55" s="596"/>
      <c r="AG55" s="632"/>
      <c r="AH55" s="633">
        <f t="shared" ref="AH55:AH60" si="6">SUM(AB55:AG55)</f>
        <v>0</v>
      </c>
      <c r="AI55" s="596"/>
      <c r="AJ55" s="597"/>
      <c r="AK55" s="634">
        <f>'届出・実績用　 (6コース) '!DD50</f>
        <v>0</v>
      </c>
      <c r="AL55" s="635"/>
      <c r="AM55" s="636"/>
      <c r="AN55" s="595">
        <f t="shared" ref="AN55:AN60" si="7">SUM(AH55:AM55)</f>
        <v>0</v>
      </c>
      <c r="AO55" s="596"/>
      <c r="AP55" s="597"/>
      <c r="AQ55" s="598">
        <f>'届出・実績用　 (6コース) '!DE50</f>
        <v>0</v>
      </c>
      <c r="AR55" s="599"/>
      <c r="AS55" s="598">
        <f>'届出・実績用　 (6コース) '!DF50</f>
        <v>0</v>
      </c>
      <c r="AT55" s="599"/>
      <c r="AU55" s="600"/>
      <c r="AV55" s="601"/>
      <c r="AW55" s="582">
        <f>AK50</f>
        <v>0</v>
      </c>
      <c r="AX55" s="583"/>
      <c r="BA55" s="3"/>
      <c r="BB55" s="3"/>
      <c r="BC55" s="3"/>
      <c r="BD55" s="3"/>
      <c r="BE55" s="3"/>
      <c r="BF55" s="3"/>
      <c r="BG55" s="3"/>
      <c r="BH55" s="708"/>
      <c r="BI55" s="709"/>
      <c r="BJ55" s="710" t="s">
        <v>8</v>
      </c>
      <c r="BK55" s="710"/>
      <c r="BL55" s="710"/>
      <c r="BM55" s="710" t="s">
        <v>138</v>
      </c>
      <c r="BN55" s="710"/>
      <c r="BO55" s="711"/>
      <c r="BP55" s="712" t="s">
        <v>139</v>
      </c>
      <c r="BQ55" s="710"/>
      <c r="BR55" s="713"/>
      <c r="BS55" s="714" t="s">
        <v>140</v>
      </c>
      <c r="BT55" s="715"/>
      <c r="BU55" s="716"/>
      <c r="BV55" s="717" t="s">
        <v>29</v>
      </c>
      <c r="BW55" s="718"/>
      <c r="BX55" s="719"/>
      <c r="BY55" s="659" t="s">
        <v>141</v>
      </c>
      <c r="BZ55" s="660"/>
      <c r="CA55" s="659" t="s">
        <v>48</v>
      </c>
      <c r="CB55" s="660"/>
      <c r="CC55" s="659" t="s">
        <v>49</v>
      </c>
      <c r="CD55" s="660"/>
      <c r="CE55" s="6"/>
      <c r="CF55" s="75">
        <v>5</v>
      </c>
      <c r="CG55" s="123" t="str">
        <f>IF('届出・実績用　 (6コース) '!N38="","",VLOOKUP('届出・実績用　 (6コース) '!N38,$DN:$DW,10,FALSE))</f>
        <v/>
      </c>
      <c r="CH55" s="123" t="str">
        <f>IF('届出・実績用　 (6コース) '!R38="","",VLOOKUP('届出・実績用　 (6コース) '!R38,$DN:$DW,10,FALSE))</f>
        <v/>
      </c>
      <c r="CI55" s="123" t="str">
        <f>IF('届出・実績用　 (6コース) '!V38="","",VLOOKUP('届出・実績用　 (6コース) '!V38,$DN:$DW,10,FALSE))</f>
        <v/>
      </c>
      <c r="CJ55" s="123" t="str">
        <f>IF('届出・実績用　 (6コース) '!Z38="","",VLOOKUP('届出・実績用　 (6コース) '!Z38,$DN:$DW,10,FALSE))</f>
        <v/>
      </c>
      <c r="CK55" s="123" t="str">
        <f>IF('届出・実績用　 (6コース) '!AD38="","",VLOOKUP('届出・実績用　 (6コース) '!AD38,$DN:$DW,10,FALSE))</f>
        <v/>
      </c>
      <c r="CL55" s="124">
        <f t="shared" si="5"/>
        <v>0</v>
      </c>
      <c r="CN55" s="129"/>
      <c r="CO55" s="97" t="s">
        <v>99</v>
      </c>
      <c r="CP55" s="130">
        <f t="shared" si="1"/>
        <v>0</v>
      </c>
      <c r="CQ55" s="131">
        <f t="shared" si="1"/>
        <v>0</v>
      </c>
      <c r="CR55" s="106">
        <f t="shared" si="2"/>
        <v>0</v>
      </c>
      <c r="CS55" s="3"/>
      <c r="CT55" s="3"/>
      <c r="CV55" s="94"/>
      <c r="CW55" s="94"/>
      <c r="CX55" s="94"/>
      <c r="CY55" s="101" t="s">
        <v>99</v>
      </c>
      <c r="CZ55" s="106">
        <f t="shared" si="3"/>
        <v>0</v>
      </c>
      <c r="DB55" s="94"/>
      <c r="DC55" s="132" t="s">
        <v>99</v>
      </c>
      <c r="DD55" s="106">
        <f t="shared" si="4"/>
        <v>0</v>
      </c>
      <c r="DE55" s="106">
        <f t="shared" si="4"/>
        <v>0</v>
      </c>
      <c r="DF55" s="106">
        <f t="shared" si="4"/>
        <v>0</v>
      </c>
      <c r="DG55" s="106">
        <f t="shared" si="4"/>
        <v>0</v>
      </c>
      <c r="DH55" s="15"/>
      <c r="DI55" s="15"/>
      <c r="DL55" s="7"/>
      <c r="DM55" s="3"/>
      <c r="DN55" s="3">
        <v>43</v>
      </c>
      <c r="DO55" s="3" t="s">
        <v>411</v>
      </c>
      <c r="DP55" s="3" t="s">
        <v>229</v>
      </c>
      <c r="DQ55" s="209">
        <v>400</v>
      </c>
      <c r="DU55" s="8"/>
      <c r="DV55" s="8"/>
      <c r="DW55" s="209">
        <v>200</v>
      </c>
      <c r="DZ55" s="3"/>
      <c r="EA55" s="1"/>
      <c r="EB55" s="3"/>
    </row>
    <row r="56" spans="2:134" ht="16.5" customHeight="1" thickBot="1">
      <c r="C56" s="752"/>
      <c r="D56" s="753"/>
      <c r="E56" s="753"/>
      <c r="F56" s="753"/>
      <c r="G56" s="753"/>
      <c r="H56" s="753"/>
      <c r="I56" s="753"/>
      <c r="J56" s="753"/>
      <c r="K56" s="753"/>
      <c r="L56" s="753"/>
      <c r="M56" s="753"/>
      <c r="N56" s="753"/>
      <c r="O56" s="753"/>
      <c r="P56" s="753"/>
      <c r="Q56" s="753"/>
      <c r="R56" s="753"/>
      <c r="S56" s="753"/>
      <c r="T56" s="753"/>
      <c r="U56" s="754"/>
      <c r="Z56" s="586" t="s">
        <v>61</v>
      </c>
      <c r="AA56" s="587"/>
      <c r="AB56" s="588">
        <f>'届出・実績用　 (6コース) '!CZ51</f>
        <v>0</v>
      </c>
      <c r="AC56" s="588"/>
      <c r="AD56" s="588"/>
      <c r="AE56" s="588">
        <f>'届出・実績用　 (6コース) '!CR51</f>
        <v>0</v>
      </c>
      <c r="AF56" s="588"/>
      <c r="AG56" s="589"/>
      <c r="AH56" s="590">
        <f t="shared" si="6"/>
        <v>0</v>
      </c>
      <c r="AI56" s="588"/>
      <c r="AJ56" s="591"/>
      <c r="AK56" s="592">
        <f>'届出・実績用　 (6コース) '!DD51</f>
        <v>0</v>
      </c>
      <c r="AL56" s="593"/>
      <c r="AM56" s="594"/>
      <c r="AN56" s="641">
        <f t="shared" si="7"/>
        <v>0</v>
      </c>
      <c r="AO56" s="588"/>
      <c r="AP56" s="591"/>
      <c r="AQ56" s="613">
        <f>'届出・実績用　 (6コース) '!DE51</f>
        <v>0</v>
      </c>
      <c r="AR56" s="614"/>
      <c r="AS56" s="613">
        <f>'届出・実績用　 (6コース) '!DF51</f>
        <v>0</v>
      </c>
      <c r="AT56" s="614"/>
      <c r="AU56" s="580"/>
      <c r="AV56" s="581"/>
      <c r="AW56" s="584"/>
      <c r="AX56" s="585"/>
      <c r="BB56" s="3"/>
      <c r="BC56" s="3"/>
      <c r="BD56" s="3"/>
      <c r="BE56" s="3"/>
      <c r="BF56" s="3"/>
      <c r="BG56" s="3"/>
      <c r="BH56" s="652" t="s">
        <v>59</v>
      </c>
      <c r="BI56" s="653"/>
      <c r="BJ56" s="654">
        <f t="shared" ref="BJ56:BJ61" si="8">AB55</f>
        <v>0</v>
      </c>
      <c r="BK56" s="655"/>
      <c r="BL56" s="656"/>
      <c r="BM56" s="654">
        <f t="shared" ref="BM56:BM61" si="9">AE55</f>
        <v>0</v>
      </c>
      <c r="BN56" s="655"/>
      <c r="BO56" s="657"/>
      <c r="BP56" s="658">
        <f t="shared" ref="BP56:BP61" si="10">AH55</f>
        <v>0</v>
      </c>
      <c r="BQ56" s="655"/>
      <c r="BR56" s="657"/>
      <c r="BS56" s="658">
        <f t="shared" ref="BS56:BS61" si="11">AK55</f>
        <v>0</v>
      </c>
      <c r="BT56" s="655"/>
      <c r="BU56" s="657"/>
      <c r="BV56" s="658">
        <f t="shared" ref="BV56:BV61" si="12">SUM(BP56:BU56)</f>
        <v>0</v>
      </c>
      <c r="BW56" s="655"/>
      <c r="BX56" s="657"/>
      <c r="BY56" s="637">
        <f t="shared" ref="BY56:BY62" si="13">AQ55</f>
        <v>0</v>
      </c>
      <c r="BZ56" s="645"/>
      <c r="CA56" s="637">
        <f>AS55</f>
        <v>0</v>
      </c>
      <c r="CB56" s="638"/>
      <c r="CC56" s="639"/>
      <c r="CD56" s="640"/>
      <c r="CE56" s="6"/>
      <c r="CF56" s="133">
        <v>6</v>
      </c>
      <c r="CG56" s="134" t="str">
        <f>IF('届出・実績用　 (6コース) '!N44="","",VLOOKUP('届出・実績用　 (6コース) '!N44,$DN:$DW,10,FALSE))</f>
        <v/>
      </c>
      <c r="CH56" s="134" t="str">
        <f>IF('届出・実績用　 (6コース) '!R44="","",VLOOKUP('届出・実績用　 (6コース) '!R44,$DN:$DW,10,FALSE))</f>
        <v/>
      </c>
      <c r="CI56" s="134" t="str">
        <f>IF('届出・実績用　 (6コース) '!V44="","",VLOOKUP('届出・実績用　 (6コース) '!V44,$DN:$DW,10,FALSE))</f>
        <v/>
      </c>
      <c r="CJ56" s="134" t="str">
        <f>IF('届出・実績用　 (6コース) '!Z44="","",VLOOKUP('届出・実績用　 (6コース) '!Z44,$DN:$DW,10,FALSE))</f>
        <v/>
      </c>
      <c r="CK56" s="134" t="str">
        <f>IF('届出・実績用　 (6コース) '!AD44="","",VLOOKUP('届出・実績用　 (6コース) '!AD44,$DN:$DW,10,FALSE))</f>
        <v/>
      </c>
      <c r="CL56" s="135">
        <f t="shared" si="5"/>
        <v>0</v>
      </c>
      <c r="CN56" s="16">
        <v>1</v>
      </c>
      <c r="CO56" s="16">
        <v>2</v>
      </c>
      <c r="CP56" s="16">
        <v>3</v>
      </c>
      <c r="CQ56" s="16">
        <v>4</v>
      </c>
      <c r="CR56" s="16">
        <v>5</v>
      </c>
      <c r="DH56" s="15"/>
      <c r="DI56" s="15"/>
      <c r="DL56" s="7"/>
      <c r="DM56" s="3"/>
      <c r="DN56" s="3">
        <v>44</v>
      </c>
      <c r="DO56" s="3" t="s">
        <v>412</v>
      </c>
      <c r="DP56" s="3" t="s">
        <v>413</v>
      </c>
      <c r="DQ56" s="209">
        <v>500</v>
      </c>
      <c r="DU56" s="8"/>
      <c r="DV56" s="8"/>
      <c r="DW56" s="209">
        <v>250</v>
      </c>
      <c r="DZ56" s="3"/>
      <c r="EA56" s="1"/>
      <c r="EB56" s="3"/>
    </row>
    <row r="57" spans="2:134" ht="16.5" customHeight="1" thickBot="1">
      <c r="C57" s="752"/>
      <c r="D57" s="753"/>
      <c r="E57" s="753"/>
      <c r="F57" s="753"/>
      <c r="G57" s="753"/>
      <c r="H57" s="753"/>
      <c r="I57" s="753"/>
      <c r="J57" s="753"/>
      <c r="K57" s="753"/>
      <c r="L57" s="753"/>
      <c r="M57" s="753"/>
      <c r="N57" s="753"/>
      <c r="O57" s="753"/>
      <c r="P57" s="753"/>
      <c r="Q57" s="753"/>
      <c r="R57" s="753"/>
      <c r="S57" s="753"/>
      <c r="T57" s="753"/>
      <c r="U57" s="754"/>
      <c r="Z57" s="586" t="s">
        <v>73</v>
      </c>
      <c r="AA57" s="587"/>
      <c r="AB57" s="588">
        <f>'届出・実績用　 (6コース) '!CZ52</f>
        <v>0</v>
      </c>
      <c r="AC57" s="588"/>
      <c r="AD57" s="588"/>
      <c r="AE57" s="588">
        <f>'届出・実績用　 (6コース) '!CR52</f>
        <v>0</v>
      </c>
      <c r="AF57" s="588"/>
      <c r="AG57" s="589"/>
      <c r="AH57" s="590">
        <f t="shared" si="6"/>
        <v>0</v>
      </c>
      <c r="AI57" s="588"/>
      <c r="AJ57" s="591"/>
      <c r="AK57" s="592">
        <f>'届出・実績用　 (6コース) '!DD52</f>
        <v>0</v>
      </c>
      <c r="AL57" s="593"/>
      <c r="AM57" s="594"/>
      <c r="AN57" s="641">
        <f t="shared" si="7"/>
        <v>0</v>
      </c>
      <c r="AO57" s="588"/>
      <c r="AP57" s="591"/>
      <c r="AQ57" s="613">
        <f>'届出・実績用　 (6コース) '!DE52</f>
        <v>0</v>
      </c>
      <c r="AR57" s="614"/>
      <c r="AS57" s="613">
        <f>'届出・実績用　 (6コース) '!DF52</f>
        <v>0</v>
      </c>
      <c r="AT57" s="614"/>
      <c r="AU57" s="613">
        <f>'届出・実績用　 (6コース) '!DG52</f>
        <v>0</v>
      </c>
      <c r="AV57" s="614"/>
      <c r="BB57" s="3"/>
      <c r="BC57" s="3"/>
      <c r="BD57" s="3"/>
      <c r="BE57" s="3"/>
      <c r="BF57" s="3"/>
      <c r="BG57" s="3"/>
      <c r="BH57" s="648" t="s">
        <v>61</v>
      </c>
      <c r="BI57" s="649"/>
      <c r="BJ57" s="650">
        <f t="shared" si="8"/>
        <v>0</v>
      </c>
      <c r="BK57" s="643"/>
      <c r="BL57" s="651"/>
      <c r="BM57" s="650">
        <f t="shared" si="9"/>
        <v>0</v>
      </c>
      <c r="BN57" s="643"/>
      <c r="BO57" s="644"/>
      <c r="BP57" s="642">
        <f t="shared" si="10"/>
        <v>0</v>
      </c>
      <c r="BQ57" s="643"/>
      <c r="BR57" s="644"/>
      <c r="BS57" s="642">
        <f t="shared" si="11"/>
        <v>0</v>
      </c>
      <c r="BT57" s="643"/>
      <c r="BU57" s="644"/>
      <c r="BV57" s="642">
        <f t="shared" si="12"/>
        <v>0</v>
      </c>
      <c r="BW57" s="643"/>
      <c r="BX57" s="644"/>
      <c r="BY57" s="637">
        <f t="shared" si="13"/>
        <v>0</v>
      </c>
      <c r="BZ57" s="645"/>
      <c r="CA57" s="637">
        <f>AS56</f>
        <v>0</v>
      </c>
      <c r="CB57" s="638"/>
      <c r="CC57" s="639"/>
      <c r="CD57" s="640"/>
      <c r="CE57" s="3"/>
      <c r="CF57" s="133">
        <v>7</v>
      </c>
      <c r="CG57" s="134" t="str">
        <f>IF('届出・実績用　 (6コース) '!N48="","",VLOOKUP('届出・実績用　 (6コース) '!N48,$DN:$DW,10,FALSE))</f>
        <v/>
      </c>
      <c r="CH57" s="134" t="str">
        <f>IF('届出・実績用　 (6コース) '!R48="","",VLOOKUP('届出・実績用　 (6コース) '!R48,$DN:$DW,10,FALSE))</f>
        <v/>
      </c>
      <c r="CI57" s="134" t="str">
        <f>IF('届出・実績用　 (6コース) '!V48="","",VLOOKUP('届出・実績用　 (6コース) '!V48,$DN:$DW,10,FALSE))</f>
        <v/>
      </c>
      <c r="CJ57" s="134" t="str">
        <f>IF('届出・実績用　 (6コース) '!Z48="","",VLOOKUP('届出・実績用　 (6コース) '!Z48,$DN:$DW,10,FALSE))</f>
        <v/>
      </c>
      <c r="CK57" s="134" t="str">
        <f>IF('届出・実績用　 (6コース) '!AD48="","",VLOOKUP('届出・実績用　 (6コース) '!AD48,$DN:$DW,10,FALSE))</f>
        <v/>
      </c>
      <c r="CL57" s="135">
        <f t="shared" si="5"/>
        <v>0</v>
      </c>
      <c r="DH57" s="15"/>
      <c r="DI57" s="15"/>
      <c r="DL57" s="7"/>
      <c r="DM57" s="3"/>
      <c r="DN57" s="3">
        <v>45</v>
      </c>
      <c r="DO57" s="3" t="s">
        <v>414</v>
      </c>
      <c r="DP57" s="3" t="s">
        <v>413</v>
      </c>
      <c r="DQ57" s="209">
        <v>700</v>
      </c>
      <c r="DU57" s="8"/>
      <c r="DV57" s="8"/>
      <c r="DW57" s="209">
        <v>350</v>
      </c>
      <c r="DZ57" s="3"/>
      <c r="EA57" s="1"/>
      <c r="EB57" s="3"/>
    </row>
    <row r="58" spans="2:134" ht="16.5" customHeight="1">
      <c r="C58" s="752"/>
      <c r="D58" s="753"/>
      <c r="E58" s="753"/>
      <c r="F58" s="753"/>
      <c r="G58" s="753"/>
      <c r="H58" s="753"/>
      <c r="I58" s="753"/>
      <c r="J58" s="753"/>
      <c r="K58" s="753"/>
      <c r="L58" s="753"/>
      <c r="M58" s="753"/>
      <c r="N58" s="753"/>
      <c r="O58" s="753"/>
      <c r="P58" s="753"/>
      <c r="Q58" s="753"/>
      <c r="R58" s="753"/>
      <c r="S58" s="753"/>
      <c r="T58" s="753"/>
      <c r="U58" s="754"/>
      <c r="Z58" s="586" t="s">
        <v>84</v>
      </c>
      <c r="AA58" s="587"/>
      <c r="AB58" s="588">
        <f>'届出・実績用　 (6コース) '!CZ53</f>
        <v>0</v>
      </c>
      <c r="AC58" s="588"/>
      <c r="AD58" s="588"/>
      <c r="AE58" s="588">
        <f>'届出・実績用　 (6コース) '!CR53</f>
        <v>0</v>
      </c>
      <c r="AF58" s="588"/>
      <c r="AG58" s="589"/>
      <c r="AH58" s="590">
        <f t="shared" si="6"/>
        <v>0</v>
      </c>
      <c r="AI58" s="588"/>
      <c r="AJ58" s="591"/>
      <c r="AK58" s="592">
        <f>'届出・実績用　 (6コース) '!DD53</f>
        <v>0</v>
      </c>
      <c r="AL58" s="593"/>
      <c r="AM58" s="594"/>
      <c r="AN58" s="641">
        <f t="shared" si="7"/>
        <v>0</v>
      </c>
      <c r="AO58" s="588"/>
      <c r="AP58" s="591"/>
      <c r="AQ58" s="613">
        <f>'届出・実績用　 (6コース) '!DE53</f>
        <v>0</v>
      </c>
      <c r="AR58" s="614"/>
      <c r="AS58" s="613">
        <f>'届出・実績用　 (6コース) '!DF53</f>
        <v>0</v>
      </c>
      <c r="AT58" s="614"/>
      <c r="AU58" s="613">
        <f>'届出・実績用　 (6コース) '!DG53</f>
        <v>0</v>
      </c>
      <c r="AV58" s="614"/>
      <c r="AW58" s="561" t="s">
        <v>147</v>
      </c>
      <c r="AX58" s="562"/>
      <c r="BA58" s="3"/>
      <c r="BB58" s="3"/>
      <c r="BC58" s="3"/>
      <c r="BD58" s="3"/>
      <c r="BE58" s="3"/>
      <c r="BF58" s="3"/>
      <c r="BG58" s="3"/>
      <c r="BH58" s="648" t="s">
        <v>73</v>
      </c>
      <c r="BI58" s="649"/>
      <c r="BJ58" s="650">
        <f t="shared" si="8"/>
        <v>0</v>
      </c>
      <c r="BK58" s="643"/>
      <c r="BL58" s="651"/>
      <c r="BM58" s="650">
        <f t="shared" si="9"/>
        <v>0</v>
      </c>
      <c r="BN58" s="643"/>
      <c r="BO58" s="644"/>
      <c r="BP58" s="642">
        <f t="shared" si="10"/>
        <v>0</v>
      </c>
      <c r="BQ58" s="643"/>
      <c r="BR58" s="644"/>
      <c r="BS58" s="642">
        <f t="shared" si="11"/>
        <v>0</v>
      </c>
      <c r="BT58" s="643"/>
      <c r="BU58" s="644"/>
      <c r="BV58" s="642">
        <f t="shared" si="12"/>
        <v>0</v>
      </c>
      <c r="BW58" s="643"/>
      <c r="BX58" s="644"/>
      <c r="BY58" s="637">
        <f t="shared" si="13"/>
        <v>0</v>
      </c>
      <c r="BZ58" s="645"/>
      <c r="CA58" s="637">
        <f>AS57</f>
        <v>0</v>
      </c>
      <c r="CB58" s="638"/>
      <c r="CC58" s="663">
        <f>AU57</f>
        <v>0</v>
      </c>
      <c r="CD58" s="645"/>
      <c r="DH58" s="15"/>
      <c r="DI58" s="15"/>
      <c r="DL58" s="7"/>
      <c r="DM58" s="3"/>
      <c r="DN58" s="3">
        <v>46</v>
      </c>
      <c r="DO58" s="3" t="s">
        <v>415</v>
      </c>
      <c r="DP58" s="3" t="s">
        <v>229</v>
      </c>
      <c r="DQ58" s="209">
        <v>400</v>
      </c>
      <c r="DU58" s="8"/>
      <c r="DV58" s="8"/>
      <c r="DW58" s="209">
        <v>200</v>
      </c>
      <c r="DZ58" s="3"/>
      <c r="EA58" s="1"/>
      <c r="EB58" s="3"/>
    </row>
    <row r="59" spans="2:134" ht="16.5" customHeight="1">
      <c r="C59" s="752"/>
      <c r="D59" s="753"/>
      <c r="E59" s="753"/>
      <c r="F59" s="753"/>
      <c r="G59" s="753"/>
      <c r="H59" s="753"/>
      <c r="I59" s="753"/>
      <c r="J59" s="753"/>
      <c r="K59" s="753"/>
      <c r="L59" s="753"/>
      <c r="M59" s="753"/>
      <c r="N59" s="753"/>
      <c r="O59" s="753"/>
      <c r="P59" s="753"/>
      <c r="Q59" s="753"/>
      <c r="R59" s="753"/>
      <c r="S59" s="753"/>
      <c r="T59" s="753"/>
      <c r="U59" s="754"/>
      <c r="Z59" s="586" t="s">
        <v>92</v>
      </c>
      <c r="AA59" s="587"/>
      <c r="AB59" s="588">
        <f>'届出・実績用　 (6コース) '!CZ54</f>
        <v>0</v>
      </c>
      <c r="AC59" s="588"/>
      <c r="AD59" s="588"/>
      <c r="AE59" s="588">
        <f>'届出・実績用　 (6コース) '!CR54</f>
        <v>0</v>
      </c>
      <c r="AF59" s="588"/>
      <c r="AG59" s="589"/>
      <c r="AH59" s="590">
        <f t="shared" si="6"/>
        <v>0</v>
      </c>
      <c r="AI59" s="588"/>
      <c r="AJ59" s="591"/>
      <c r="AK59" s="592">
        <f>'届出・実績用　 (6コース) '!DD54</f>
        <v>0</v>
      </c>
      <c r="AL59" s="593"/>
      <c r="AM59" s="594"/>
      <c r="AN59" s="641">
        <f t="shared" si="7"/>
        <v>0</v>
      </c>
      <c r="AO59" s="588"/>
      <c r="AP59" s="591"/>
      <c r="AQ59" s="613">
        <f>'届出・実績用　 (6コース) '!DE54</f>
        <v>0</v>
      </c>
      <c r="AR59" s="614"/>
      <c r="AS59" s="615"/>
      <c r="AT59" s="580"/>
      <c r="AU59" s="613">
        <f>'届出・実績用　 (6コース) '!DG54</f>
        <v>0</v>
      </c>
      <c r="AV59" s="614"/>
      <c r="AW59" s="616">
        <f>AP50</f>
        <v>0</v>
      </c>
      <c r="AX59" s="617"/>
      <c r="BH59" s="648" t="s">
        <v>84</v>
      </c>
      <c r="BI59" s="649"/>
      <c r="BJ59" s="650">
        <f t="shared" si="8"/>
        <v>0</v>
      </c>
      <c r="BK59" s="643"/>
      <c r="BL59" s="651"/>
      <c r="BM59" s="650">
        <f t="shared" si="9"/>
        <v>0</v>
      </c>
      <c r="BN59" s="643"/>
      <c r="BO59" s="644"/>
      <c r="BP59" s="642">
        <f t="shared" si="10"/>
        <v>0</v>
      </c>
      <c r="BQ59" s="643"/>
      <c r="BR59" s="644"/>
      <c r="BS59" s="642">
        <f t="shared" si="11"/>
        <v>0</v>
      </c>
      <c r="BT59" s="643"/>
      <c r="BU59" s="644"/>
      <c r="BV59" s="642">
        <f t="shared" si="12"/>
        <v>0</v>
      </c>
      <c r="BW59" s="643"/>
      <c r="BX59" s="644"/>
      <c r="BY59" s="637">
        <f t="shared" si="13"/>
        <v>0</v>
      </c>
      <c r="BZ59" s="645"/>
      <c r="CA59" s="637">
        <f>AS58</f>
        <v>0</v>
      </c>
      <c r="CB59" s="638"/>
      <c r="CC59" s="663">
        <f>AU58</f>
        <v>0</v>
      </c>
      <c r="CD59" s="645"/>
      <c r="DH59" s="15"/>
      <c r="DI59" s="15"/>
      <c r="DL59" s="7"/>
      <c r="DM59" s="3"/>
      <c r="DN59" s="3">
        <v>47</v>
      </c>
      <c r="DO59" s="3" t="s">
        <v>416</v>
      </c>
      <c r="DP59" s="3" t="s">
        <v>229</v>
      </c>
      <c r="DQ59" s="209">
        <v>700</v>
      </c>
      <c r="DU59" s="8"/>
      <c r="DV59" s="8"/>
      <c r="DW59" s="209">
        <v>350</v>
      </c>
      <c r="DZ59" s="3"/>
      <c r="EA59" s="1"/>
      <c r="EB59" s="3"/>
    </row>
    <row r="60" spans="2:134" ht="16.5" customHeight="1" thickBot="1">
      <c r="C60" s="752"/>
      <c r="D60" s="753"/>
      <c r="E60" s="753"/>
      <c r="F60" s="753"/>
      <c r="G60" s="753"/>
      <c r="H60" s="753"/>
      <c r="I60" s="753"/>
      <c r="J60" s="753"/>
      <c r="K60" s="753"/>
      <c r="L60" s="753"/>
      <c r="M60" s="753"/>
      <c r="N60" s="753"/>
      <c r="O60" s="753"/>
      <c r="P60" s="753"/>
      <c r="Q60" s="753"/>
      <c r="R60" s="753"/>
      <c r="S60" s="753"/>
      <c r="T60" s="753"/>
      <c r="U60" s="754"/>
      <c r="Z60" s="620" t="s">
        <v>99</v>
      </c>
      <c r="AA60" s="621"/>
      <c r="AB60" s="622">
        <f>'届出・実績用　 (6コース) '!CZ55</f>
        <v>0</v>
      </c>
      <c r="AC60" s="622"/>
      <c r="AD60" s="622"/>
      <c r="AE60" s="622">
        <f>'届出・実績用　 (6コース) '!CR55</f>
        <v>0</v>
      </c>
      <c r="AF60" s="622"/>
      <c r="AG60" s="623"/>
      <c r="AH60" s="624">
        <f t="shared" si="6"/>
        <v>0</v>
      </c>
      <c r="AI60" s="622"/>
      <c r="AJ60" s="625"/>
      <c r="AK60" s="626">
        <f>'届出・実績用　 (6コース) '!DD55</f>
        <v>0</v>
      </c>
      <c r="AL60" s="627"/>
      <c r="AM60" s="628"/>
      <c r="AN60" s="629">
        <f t="shared" si="7"/>
        <v>0</v>
      </c>
      <c r="AO60" s="622"/>
      <c r="AP60" s="625"/>
      <c r="AQ60" s="690">
        <f>'届出・実績用　 (6コース) '!DE55</f>
        <v>0</v>
      </c>
      <c r="AR60" s="691"/>
      <c r="AS60" s="692"/>
      <c r="AT60" s="693"/>
      <c r="AU60" s="693"/>
      <c r="AV60" s="694"/>
      <c r="AW60" s="618"/>
      <c r="AX60" s="619"/>
      <c r="BH60" s="648" t="s">
        <v>92</v>
      </c>
      <c r="BI60" s="649"/>
      <c r="BJ60" s="650">
        <f t="shared" si="8"/>
        <v>0</v>
      </c>
      <c r="BK60" s="643"/>
      <c r="BL60" s="651"/>
      <c r="BM60" s="650">
        <f t="shared" si="9"/>
        <v>0</v>
      </c>
      <c r="BN60" s="643"/>
      <c r="BO60" s="644"/>
      <c r="BP60" s="642">
        <f t="shared" si="10"/>
        <v>0</v>
      </c>
      <c r="BQ60" s="643"/>
      <c r="BR60" s="644"/>
      <c r="BS60" s="642">
        <f t="shared" si="11"/>
        <v>0</v>
      </c>
      <c r="BT60" s="643"/>
      <c r="BU60" s="644"/>
      <c r="BV60" s="642">
        <f t="shared" si="12"/>
        <v>0</v>
      </c>
      <c r="BW60" s="643"/>
      <c r="BX60" s="644"/>
      <c r="BY60" s="637">
        <f t="shared" si="13"/>
        <v>0</v>
      </c>
      <c r="BZ60" s="645"/>
      <c r="CA60" s="661"/>
      <c r="CB60" s="662"/>
      <c r="CC60" s="663">
        <f>AU59</f>
        <v>0</v>
      </c>
      <c r="CD60" s="645"/>
      <c r="DH60" s="15"/>
      <c r="DI60" s="15"/>
      <c r="DL60" s="7"/>
      <c r="DM60" s="3"/>
      <c r="DN60" s="3">
        <v>48</v>
      </c>
      <c r="DO60" s="3" t="s">
        <v>406</v>
      </c>
      <c r="DP60" s="3" t="s">
        <v>413</v>
      </c>
      <c r="DQ60" s="209">
        <v>400</v>
      </c>
      <c r="DU60" s="8"/>
      <c r="DV60" s="8"/>
      <c r="DW60" s="209">
        <v>200</v>
      </c>
      <c r="DZ60" s="3"/>
      <c r="EA60" s="1"/>
      <c r="EB60" s="3"/>
    </row>
    <row r="61" spans="2:134" ht="16.5" customHeight="1" thickBot="1">
      <c r="C61" s="755"/>
      <c r="D61" s="756"/>
      <c r="E61" s="756"/>
      <c r="F61" s="756"/>
      <c r="G61" s="756"/>
      <c r="H61" s="756"/>
      <c r="I61" s="756"/>
      <c r="J61" s="756"/>
      <c r="K61" s="756"/>
      <c r="L61" s="756"/>
      <c r="M61" s="756"/>
      <c r="N61" s="756"/>
      <c r="O61" s="756"/>
      <c r="P61" s="756"/>
      <c r="Q61" s="756"/>
      <c r="R61" s="756"/>
      <c r="S61" s="756"/>
      <c r="T61" s="756"/>
      <c r="U61" s="757"/>
      <c r="Z61" s="695" t="s">
        <v>29</v>
      </c>
      <c r="AA61" s="696"/>
      <c r="AB61" s="697">
        <f>SUM(AB55:AD60)</f>
        <v>0</v>
      </c>
      <c r="AC61" s="697"/>
      <c r="AD61" s="697"/>
      <c r="AE61" s="697">
        <f>SUM(AE55:AG60)</f>
        <v>0</v>
      </c>
      <c r="AF61" s="697"/>
      <c r="AG61" s="698"/>
      <c r="AH61" s="699">
        <f>SUM(AH55:AJ60)</f>
        <v>0</v>
      </c>
      <c r="AI61" s="697"/>
      <c r="AJ61" s="700"/>
      <c r="AK61" s="701">
        <f>SUM(AK55:AM60)</f>
        <v>0</v>
      </c>
      <c r="AL61" s="702"/>
      <c r="AM61" s="703"/>
      <c r="AN61" s="704">
        <f>SUM(AN55:AP60)</f>
        <v>0</v>
      </c>
      <c r="AO61" s="697"/>
      <c r="AP61" s="700"/>
      <c r="AQ61" s="688">
        <f>SUM(AQ55:AQ60)</f>
        <v>0</v>
      </c>
      <c r="AR61" s="689"/>
      <c r="AS61" s="688">
        <f>SUM(AS55:AS60)</f>
        <v>0</v>
      </c>
      <c r="AT61" s="689"/>
      <c r="AU61" s="688">
        <f>SUM(AU55:AU60)</f>
        <v>0</v>
      </c>
      <c r="AV61" s="689"/>
      <c r="BH61" s="677" t="s">
        <v>99</v>
      </c>
      <c r="BI61" s="678"/>
      <c r="BJ61" s="679">
        <f t="shared" si="8"/>
        <v>0</v>
      </c>
      <c r="BK61" s="680"/>
      <c r="BL61" s="681"/>
      <c r="BM61" s="679">
        <f t="shared" si="9"/>
        <v>0</v>
      </c>
      <c r="BN61" s="680"/>
      <c r="BO61" s="682"/>
      <c r="BP61" s="683">
        <f t="shared" si="10"/>
        <v>0</v>
      </c>
      <c r="BQ61" s="680"/>
      <c r="BR61" s="682"/>
      <c r="BS61" s="683">
        <f t="shared" si="11"/>
        <v>0</v>
      </c>
      <c r="BT61" s="680"/>
      <c r="BU61" s="682"/>
      <c r="BV61" s="683">
        <f t="shared" si="12"/>
        <v>0</v>
      </c>
      <c r="BW61" s="680"/>
      <c r="BX61" s="682"/>
      <c r="BY61" s="684">
        <f t="shared" si="13"/>
        <v>0</v>
      </c>
      <c r="BZ61" s="685"/>
      <c r="CA61" s="686"/>
      <c r="CB61" s="687"/>
      <c r="CC61" s="664"/>
      <c r="CD61" s="665"/>
      <c r="DH61" s="15"/>
      <c r="DI61" s="15"/>
      <c r="DL61" s="7"/>
      <c r="DM61" s="3"/>
      <c r="DN61" s="3">
        <v>49</v>
      </c>
      <c r="DO61" s="3" t="s">
        <v>417</v>
      </c>
      <c r="DP61" s="3" t="s">
        <v>413</v>
      </c>
      <c r="DQ61" s="209">
        <v>200</v>
      </c>
      <c r="DU61" s="8"/>
      <c r="DV61" s="8"/>
      <c r="DW61" s="209">
        <v>100</v>
      </c>
      <c r="DZ61" s="3"/>
      <c r="EA61" s="1"/>
      <c r="EB61" s="3"/>
    </row>
    <row r="62" spans="2:134" ht="16.5" customHeight="1" thickBot="1">
      <c r="BA62" s="3"/>
      <c r="BB62" s="3"/>
      <c r="BC62" s="3"/>
      <c r="BD62" s="3"/>
      <c r="BE62" s="3"/>
      <c r="BF62" s="3"/>
      <c r="BG62" s="3"/>
      <c r="BH62" s="666" t="s">
        <v>29</v>
      </c>
      <c r="BI62" s="667"/>
      <c r="BJ62" s="668">
        <f>SUM(BJ56:BL61)</f>
        <v>0</v>
      </c>
      <c r="BK62" s="669"/>
      <c r="BL62" s="670"/>
      <c r="BM62" s="668">
        <f>SUM(BM56:BO61)</f>
        <v>0</v>
      </c>
      <c r="BN62" s="669"/>
      <c r="BO62" s="671"/>
      <c r="BP62" s="672">
        <f>SUM(BP56:BR61)</f>
        <v>0</v>
      </c>
      <c r="BQ62" s="669"/>
      <c r="BR62" s="671"/>
      <c r="BS62" s="672">
        <f>SUM(BS56:BU61)</f>
        <v>0</v>
      </c>
      <c r="BT62" s="669"/>
      <c r="BU62" s="671"/>
      <c r="BV62" s="672">
        <f>SUM(BV56:BX61)</f>
        <v>0</v>
      </c>
      <c r="BW62" s="669"/>
      <c r="BX62" s="671"/>
      <c r="BY62" s="673">
        <f t="shared" si="13"/>
        <v>0</v>
      </c>
      <c r="BZ62" s="674"/>
      <c r="CA62" s="673">
        <f>AS61</f>
        <v>0</v>
      </c>
      <c r="CB62" s="675"/>
      <c r="CC62" s="676">
        <f>AU61</f>
        <v>0</v>
      </c>
      <c r="CD62" s="674"/>
      <c r="CS62" s="3"/>
      <c r="CT62" s="3"/>
      <c r="DH62" s="15"/>
      <c r="DI62" s="15"/>
      <c r="DL62" s="7"/>
      <c r="DM62" s="3"/>
      <c r="DN62" s="3">
        <v>50</v>
      </c>
      <c r="DO62" s="3" t="s">
        <v>418</v>
      </c>
      <c r="DP62" s="3" t="s">
        <v>413</v>
      </c>
      <c r="DQ62" s="209">
        <v>500</v>
      </c>
      <c r="DU62" s="8"/>
      <c r="DV62" s="8"/>
      <c r="DW62" s="209">
        <v>250</v>
      </c>
      <c r="DZ62" s="3"/>
      <c r="EA62" s="1"/>
      <c r="EB62" s="3"/>
    </row>
    <row r="63" spans="2:134" s="2" customFormat="1" ht="16.5" customHeight="1">
      <c r="R63" s="159"/>
      <c r="S63" s="160"/>
      <c r="T63" s="160"/>
      <c r="U63" s="160"/>
      <c r="BU63" s="7"/>
      <c r="BV63" s="7"/>
      <c r="BW63" s="7"/>
      <c r="BX63" s="7"/>
      <c r="BY63" s="7"/>
      <c r="BZ63" s="7"/>
      <c r="CA63" s="7"/>
      <c r="CC63" s="24"/>
      <c r="CE63" s="4"/>
      <c r="CF63" s="4"/>
      <c r="CG63" s="4"/>
      <c r="CH63" s="5"/>
      <c r="CI63" s="5"/>
      <c r="CJ63" s="5"/>
      <c r="CK63" s="5"/>
      <c r="CL63" s="5"/>
      <c r="CM63" s="5"/>
      <c r="CN63" s="5"/>
      <c r="CO63" s="5"/>
      <c r="CP63" s="5"/>
      <c r="CQ63" s="5"/>
      <c r="CR63" s="5"/>
      <c r="CS63" s="5"/>
      <c r="CT63" s="5"/>
      <c r="CU63" s="5"/>
      <c r="CV63" s="5"/>
      <c r="CW63" s="5"/>
      <c r="CX63" s="6"/>
      <c r="CY63" s="6"/>
      <c r="CZ63" s="6"/>
      <c r="DA63" s="5"/>
      <c r="DB63" s="6"/>
      <c r="DC63" s="5"/>
      <c r="DD63" s="5"/>
      <c r="DE63" s="7"/>
      <c r="DF63" s="7"/>
      <c r="DG63" s="7"/>
      <c r="DH63" s="4"/>
      <c r="DI63" s="4"/>
      <c r="DJ63" s="7"/>
      <c r="DK63" s="7"/>
      <c r="DL63" s="7"/>
      <c r="DN63" s="2">
        <v>51</v>
      </c>
      <c r="DO63" s="2" t="s">
        <v>419</v>
      </c>
      <c r="DP63" s="2" t="s">
        <v>413</v>
      </c>
      <c r="DQ63" s="210">
        <v>400</v>
      </c>
      <c r="DR63" s="8"/>
      <c r="DS63" s="8"/>
      <c r="DT63" s="8"/>
      <c r="DU63" s="8"/>
      <c r="DV63" s="8"/>
      <c r="DW63" s="210">
        <v>200</v>
      </c>
      <c r="DZ63" s="3"/>
      <c r="EA63" s="1"/>
      <c r="EB63" s="3"/>
      <c r="EC63" s="3"/>
      <c r="ED63" s="3"/>
    </row>
    <row r="64" spans="2:134" ht="16.5" customHeight="1">
      <c r="DN64" s="3">
        <v>52</v>
      </c>
      <c r="DO64" s="3" t="s">
        <v>420</v>
      </c>
      <c r="DP64" s="3" t="s">
        <v>229</v>
      </c>
      <c r="DQ64" s="209">
        <v>400</v>
      </c>
      <c r="DW64" s="209">
        <v>200</v>
      </c>
      <c r="DZ64" s="3"/>
      <c r="EA64" s="1"/>
      <c r="EB64" s="3"/>
    </row>
    <row r="65" spans="118:132" ht="16.5" customHeight="1">
      <c r="DN65" s="3">
        <v>54</v>
      </c>
      <c r="DO65" s="3" t="s">
        <v>421</v>
      </c>
      <c r="DP65" s="3" t="s">
        <v>229</v>
      </c>
      <c r="DQ65" s="209">
        <v>400</v>
      </c>
      <c r="DW65" s="209">
        <v>200</v>
      </c>
      <c r="DZ65" s="3"/>
      <c r="EA65" s="1"/>
      <c r="EB65" s="3"/>
    </row>
    <row r="66" spans="118:132" ht="16.5" customHeight="1">
      <c r="DN66" s="3">
        <v>55</v>
      </c>
      <c r="DO66" s="3" t="s">
        <v>422</v>
      </c>
      <c r="DP66" s="3" t="s">
        <v>229</v>
      </c>
      <c r="DQ66" s="209">
        <v>400</v>
      </c>
      <c r="DW66" s="210">
        <v>200</v>
      </c>
      <c r="DZ66" s="3"/>
      <c r="EA66" s="1"/>
      <c r="EB66" s="3"/>
    </row>
    <row r="67" spans="118:132" ht="16.5" customHeight="1">
      <c r="DN67" s="3">
        <v>56</v>
      </c>
      <c r="DO67" s="3" t="s">
        <v>423</v>
      </c>
      <c r="DP67" s="3" t="s">
        <v>229</v>
      </c>
      <c r="DQ67" s="209">
        <v>100</v>
      </c>
      <c r="DW67" s="209">
        <v>50</v>
      </c>
      <c r="DZ67" s="3"/>
      <c r="EA67" s="1"/>
      <c r="EB67" s="3"/>
    </row>
    <row r="68" spans="118:132" ht="16.5" customHeight="1">
      <c r="DN68" s="3">
        <v>57</v>
      </c>
      <c r="DO68" s="3" t="s">
        <v>160</v>
      </c>
      <c r="DP68" s="3" t="s">
        <v>229</v>
      </c>
      <c r="DQ68" s="209">
        <v>200</v>
      </c>
      <c r="DW68" s="209">
        <v>100</v>
      </c>
      <c r="DZ68" s="3"/>
      <c r="EA68" s="1"/>
      <c r="EB68" s="3"/>
    </row>
    <row r="69" spans="118:132" ht="16.5" customHeight="1">
      <c r="DN69" s="3">
        <v>61</v>
      </c>
      <c r="DO69" s="3" t="s">
        <v>424</v>
      </c>
      <c r="DP69" s="3" t="s">
        <v>67</v>
      </c>
      <c r="DQ69" s="209">
        <v>1200</v>
      </c>
      <c r="DW69" s="210">
        <v>600</v>
      </c>
      <c r="DZ69" s="3"/>
      <c r="EA69" s="1"/>
      <c r="EB69" s="3"/>
    </row>
    <row r="70" spans="118:132" ht="16.5" customHeight="1">
      <c r="DN70" s="3">
        <v>71</v>
      </c>
      <c r="DO70" s="3" t="s">
        <v>425</v>
      </c>
      <c r="DP70" s="3" t="s">
        <v>67</v>
      </c>
      <c r="DQ70" s="209">
        <v>200</v>
      </c>
      <c r="DW70" s="210">
        <v>100</v>
      </c>
      <c r="DZ70" s="3"/>
      <c r="EA70" s="1"/>
      <c r="EB70" s="3"/>
    </row>
    <row r="71" spans="118:132" ht="16.5" customHeight="1">
      <c r="DN71" s="3">
        <v>72</v>
      </c>
      <c r="DO71" s="3" t="s">
        <v>426</v>
      </c>
      <c r="DP71" s="3" t="s">
        <v>67</v>
      </c>
      <c r="DQ71" s="209">
        <v>100</v>
      </c>
      <c r="DW71" s="210">
        <v>50</v>
      </c>
      <c r="DZ71" s="3"/>
      <c r="EA71" s="1"/>
      <c r="EB71" s="3"/>
    </row>
    <row r="72" spans="118:132" ht="16.5" customHeight="1">
      <c r="DN72" s="3">
        <v>75</v>
      </c>
      <c r="DO72" s="3" t="s">
        <v>427</v>
      </c>
      <c r="DP72" s="3" t="s">
        <v>67</v>
      </c>
      <c r="DQ72" s="209">
        <v>100</v>
      </c>
      <c r="DW72" s="210">
        <v>50</v>
      </c>
      <c r="DZ72" s="3"/>
      <c r="EA72" s="1"/>
      <c r="EB72" s="3"/>
    </row>
    <row r="73" spans="118:132" ht="16.5" customHeight="1">
      <c r="DN73" s="3">
        <v>76</v>
      </c>
      <c r="DO73" s="3" t="s">
        <v>428</v>
      </c>
      <c r="DP73" s="3" t="s">
        <v>67</v>
      </c>
      <c r="DQ73" s="209">
        <v>100</v>
      </c>
      <c r="DW73" s="210">
        <v>50</v>
      </c>
      <c r="DZ73" s="3"/>
      <c r="EA73" s="1"/>
      <c r="EB73" s="3"/>
    </row>
    <row r="74" spans="118:132" ht="16.5" customHeight="1">
      <c r="DN74" s="3">
        <v>79</v>
      </c>
      <c r="DO74" s="3" t="s">
        <v>429</v>
      </c>
      <c r="DP74" s="3" t="s">
        <v>67</v>
      </c>
      <c r="DQ74" s="211">
        <v>100</v>
      </c>
      <c r="DW74" s="209">
        <v>50</v>
      </c>
      <c r="DZ74" s="3"/>
      <c r="EA74" s="1"/>
      <c r="EB74" s="3"/>
    </row>
    <row r="75" spans="118:132" ht="16.5" customHeight="1">
      <c r="DN75" s="3">
        <v>80</v>
      </c>
      <c r="DO75" s="3" t="s">
        <v>430</v>
      </c>
      <c r="DP75" s="3" t="s">
        <v>67</v>
      </c>
      <c r="DQ75" s="211">
        <v>200</v>
      </c>
      <c r="DW75" s="209">
        <v>100</v>
      </c>
      <c r="DZ75" s="3"/>
      <c r="EA75" s="1"/>
      <c r="EB75" s="3"/>
    </row>
    <row r="76" spans="118:132" ht="16.5" customHeight="1">
      <c r="DN76" s="3">
        <v>82</v>
      </c>
      <c r="DO76" s="3" t="s">
        <v>431</v>
      </c>
      <c r="DP76" s="3" t="s">
        <v>67</v>
      </c>
      <c r="DQ76" s="209">
        <v>100</v>
      </c>
      <c r="DW76" s="209">
        <v>50</v>
      </c>
      <c r="DZ76" s="3"/>
      <c r="EA76" s="1"/>
      <c r="EB76" s="3"/>
    </row>
    <row r="77" spans="118:132" ht="16.5" customHeight="1">
      <c r="DN77" s="3">
        <v>83</v>
      </c>
      <c r="DO77" s="3" t="s">
        <v>432</v>
      </c>
      <c r="DP77" s="3" t="s">
        <v>67</v>
      </c>
      <c r="DQ77" s="209">
        <v>200</v>
      </c>
      <c r="DW77" s="209">
        <v>100</v>
      </c>
      <c r="DZ77" s="3"/>
      <c r="EA77" s="1"/>
      <c r="EB77" s="3"/>
    </row>
    <row r="78" spans="118:132" ht="16.5" customHeight="1">
      <c r="DN78" s="3">
        <v>84</v>
      </c>
      <c r="DO78" s="3" t="s">
        <v>433</v>
      </c>
      <c r="DP78" s="3" t="s">
        <v>67</v>
      </c>
      <c r="DQ78" s="209">
        <v>100</v>
      </c>
      <c r="DW78" s="209">
        <v>50</v>
      </c>
      <c r="DZ78" s="3"/>
      <c r="EA78" s="1"/>
      <c r="EB78" s="3"/>
    </row>
    <row r="79" spans="118:132" ht="16.5" customHeight="1">
      <c r="DN79" s="3">
        <v>85</v>
      </c>
      <c r="DO79" s="3" t="s">
        <v>434</v>
      </c>
      <c r="DP79" s="3" t="s">
        <v>67</v>
      </c>
      <c r="DQ79" s="209">
        <v>200</v>
      </c>
      <c r="DW79" s="209">
        <v>100</v>
      </c>
      <c r="DZ79" s="3"/>
      <c r="EA79" s="1"/>
      <c r="EB79" s="3"/>
    </row>
    <row r="80" spans="118:132" ht="16.5" customHeight="1">
      <c r="DN80" s="3">
        <v>86</v>
      </c>
      <c r="DO80" s="3" t="s">
        <v>435</v>
      </c>
      <c r="DP80" s="3" t="s">
        <v>67</v>
      </c>
      <c r="DQ80" s="209">
        <v>100</v>
      </c>
      <c r="DW80" s="209">
        <v>50</v>
      </c>
      <c r="DZ80" s="3"/>
      <c r="EA80" s="1"/>
      <c r="EB80" s="3"/>
    </row>
    <row r="81" spans="118:132" ht="16.5" customHeight="1">
      <c r="DN81" s="3">
        <v>87</v>
      </c>
      <c r="DO81" s="3" t="s">
        <v>436</v>
      </c>
      <c r="DP81" s="3" t="s">
        <v>67</v>
      </c>
      <c r="DQ81" s="212">
        <v>2000</v>
      </c>
      <c r="DW81" s="213">
        <v>1000</v>
      </c>
      <c r="DZ81" s="3"/>
      <c r="EA81" s="1"/>
      <c r="EB81" s="3"/>
    </row>
    <row r="82" spans="118:132" ht="16.5" customHeight="1">
      <c r="DN82" s="3">
        <v>88</v>
      </c>
      <c r="DO82" s="3" t="s">
        <v>436</v>
      </c>
      <c r="DP82" s="3" t="s">
        <v>244</v>
      </c>
      <c r="DQ82" s="212">
        <v>4100</v>
      </c>
      <c r="DW82" s="213">
        <v>2050</v>
      </c>
      <c r="DZ82" s="3"/>
      <c r="EA82" s="1"/>
      <c r="EB82" s="3"/>
    </row>
    <row r="83" spans="118:132" ht="16.5" customHeight="1">
      <c r="DN83" s="3">
        <v>89</v>
      </c>
      <c r="DO83" s="3" t="s">
        <v>437</v>
      </c>
      <c r="DP83" s="3" t="s">
        <v>67</v>
      </c>
      <c r="DQ83" s="212">
        <v>1600</v>
      </c>
      <c r="DW83" s="213">
        <v>800</v>
      </c>
      <c r="DZ83" s="3"/>
      <c r="EA83" s="1"/>
      <c r="EB83" s="3"/>
    </row>
    <row r="84" spans="118:132" ht="16.5" customHeight="1">
      <c r="DN84" s="3">
        <v>90</v>
      </c>
      <c r="DO84" s="3" t="s">
        <v>438</v>
      </c>
      <c r="DP84" s="3" t="s">
        <v>67</v>
      </c>
      <c r="DQ84" s="212">
        <v>1900</v>
      </c>
      <c r="DW84" s="213">
        <v>950</v>
      </c>
      <c r="DZ84" s="3"/>
      <c r="EA84" s="1"/>
      <c r="EB84" s="3"/>
    </row>
    <row r="85" spans="118:132" ht="16.5" customHeight="1">
      <c r="DN85" s="3">
        <v>91</v>
      </c>
      <c r="DO85" s="3" t="s">
        <v>438</v>
      </c>
      <c r="DP85" s="3" t="s">
        <v>244</v>
      </c>
      <c r="DQ85" s="212">
        <v>4100</v>
      </c>
      <c r="DW85" s="213">
        <v>2050</v>
      </c>
      <c r="DZ85" s="3"/>
      <c r="EA85" s="1"/>
      <c r="EB85" s="3"/>
    </row>
    <row r="86" spans="118:132" ht="16.5" customHeight="1">
      <c r="DN86" s="3">
        <v>92</v>
      </c>
      <c r="DO86" s="3" t="s">
        <v>439</v>
      </c>
      <c r="DP86" s="3" t="s">
        <v>67</v>
      </c>
      <c r="DQ86" s="212">
        <v>3600</v>
      </c>
      <c r="DW86" s="213">
        <v>1800</v>
      </c>
      <c r="DZ86" s="3"/>
      <c r="EA86" s="1"/>
      <c r="EB86" s="3"/>
    </row>
    <row r="87" spans="118:132" ht="16.5" customHeight="1">
      <c r="DN87" s="3">
        <v>93</v>
      </c>
      <c r="DO87" s="3" t="s">
        <v>439</v>
      </c>
      <c r="DP87" s="3" t="s">
        <v>244</v>
      </c>
      <c r="DQ87" s="212">
        <v>6300</v>
      </c>
      <c r="DW87" s="213">
        <v>3150</v>
      </c>
      <c r="DZ87" s="3"/>
      <c r="EA87" s="1"/>
      <c r="EB87" s="3"/>
    </row>
    <row r="88" spans="118:132" ht="16.5" customHeight="1">
      <c r="DN88" s="3">
        <v>94</v>
      </c>
      <c r="DO88" s="3" t="s">
        <v>440</v>
      </c>
      <c r="DP88" s="3" t="s">
        <v>67</v>
      </c>
      <c r="DQ88" s="212">
        <v>4500</v>
      </c>
      <c r="DW88" s="213">
        <v>2250</v>
      </c>
      <c r="DZ88" s="3"/>
      <c r="EA88" s="1"/>
      <c r="EB88" s="3"/>
    </row>
    <row r="89" spans="118:132" ht="16.5" customHeight="1">
      <c r="DN89" s="3">
        <v>97</v>
      </c>
      <c r="DO89" s="3" t="s">
        <v>441</v>
      </c>
      <c r="DP89" s="3" t="s">
        <v>67</v>
      </c>
      <c r="DQ89" s="209">
        <v>100</v>
      </c>
      <c r="DW89" s="209">
        <v>50</v>
      </c>
      <c r="DZ89" s="3"/>
      <c r="EA89" s="1"/>
      <c r="EB89" s="3"/>
    </row>
    <row r="90" spans="118:132" ht="16.5" customHeight="1">
      <c r="DN90" s="3">
        <v>98</v>
      </c>
      <c r="DO90" s="3" t="s">
        <v>442</v>
      </c>
      <c r="DP90" s="3" t="s">
        <v>67</v>
      </c>
      <c r="DQ90" s="209">
        <v>100</v>
      </c>
      <c r="DW90" s="209">
        <v>50</v>
      </c>
      <c r="DZ90" s="3"/>
      <c r="EA90" s="1"/>
      <c r="EB90" s="3"/>
    </row>
    <row r="91" spans="118:132" ht="16.5" customHeight="1">
      <c r="DN91" s="3">
        <v>99</v>
      </c>
      <c r="DO91" s="3" t="s">
        <v>443</v>
      </c>
      <c r="DP91" s="3" t="s">
        <v>67</v>
      </c>
      <c r="DQ91" s="209">
        <v>200</v>
      </c>
      <c r="DW91" s="209">
        <v>150</v>
      </c>
      <c r="DZ91" s="3"/>
      <c r="EA91" s="1"/>
      <c r="EB91" s="3"/>
    </row>
    <row r="92" spans="118:132" ht="16.5" customHeight="1">
      <c r="DN92" s="3">
        <v>100</v>
      </c>
      <c r="DO92" s="3" t="s">
        <v>444</v>
      </c>
      <c r="DP92" s="3" t="s">
        <v>67</v>
      </c>
      <c r="DQ92" s="209">
        <v>400</v>
      </c>
      <c r="DW92" s="209">
        <v>200</v>
      </c>
      <c r="DZ92" s="3"/>
      <c r="EA92" s="1"/>
      <c r="EB92" s="3"/>
    </row>
    <row r="93" spans="118:132" ht="16.5" customHeight="1">
      <c r="DN93" s="3">
        <v>101</v>
      </c>
      <c r="DO93" s="3" t="s">
        <v>445</v>
      </c>
      <c r="DP93" s="3" t="s">
        <v>67</v>
      </c>
      <c r="DQ93" s="209">
        <v>400</v>
      </c>
      <c r="DW93" s="209">
        <v>200</v>
      </c>
      <c r="DZ93" s="3"/>
      <c r="EA93" s="1"/>
      <c r="EB93" s="3"/>
    </row>
    <row r="94" spans="118:132" ht="16.5" customHeight="1">
      <c r="DN94" s="3">
        <v>102</v>
      </c>
      <c r="DO94" s="3" t="s">
        <v>446</v>
      </c>
      <c r="DP94" s="3" t="s">
        <v>67</v>
      </c>
      <c r="DQ94" s="209">
        <v>400</v>
      </c>
      <c r="DW94" s="209">
        <v>200</v>
      </c>
      <c r="DZ94" s="3"/>
      <c r="EA94" s="1"/>
      <c r="EB94" s="3"/>
    </row>
    <row r="95" spans="118:132" ht="16.5" customHeight="1">
      <c r="DN95" s="3">
        <v>103</v>
      </c>
      <c r="DO95" s="3" t="s">
        <v>447</v>
      </c>
      <c r="DP95" s="3" t="s">
        <v>67</v>
      </c>
      <c r="DQ95" s="209">
        <v>100</v>
      </c>
      <c r="DW95" s="209">
        <v>50</v>
      </c>
      <c r="DZ95" s="3"/>
      <c r="EA95" s="1"/>
      <c r="EB95" s="3"/>
    </row>
    <row r="96" spans="118:132" ht="16.5" customHeight="1">
      <c r="DN96" s="3">
        <v>104</v>
      </c>
      <c r="DO96" s="3" t="s">
        <v>448</v>
      </c>
      <c r="DP96" s="3" t="s">
        <v>67</v>
      </c>
      <c r="DQ96" s="209">
        <v>100</v>
      </c>
      <c r="DW96" s="209">
        <v>50</v>
      </c>
      <c r="DZ96" s="3"/>
      <c r="EA96" s="1"/>
      <c r="EB96" s="3"/>
    </row>
    <row r="97" spans="118:132" ht="16.5" customHeight="1">
      <c r="DN97" s="3">
        <v>105</v>
      </c>
      <c r="DO97" s="3" t="s">
        <v>449</v>
      </c>
      <c r="DP97" s="3" t="s">
        <v>67</v>
      </c>
      <c r="DQ97" s="209">
        <v>100</v>
      </c>
      <c r="DW97" s="209">
        <v>50</v>
      </c>
      <c r="DZ97" s="3"/>
      <c r="EA97" s="1"/>
      <c r="EB97" s="3"/>
    </row>
    <row r="98" spans="118:132" ht="16.5" customHeight="1">
      <c r="DN98" s="3">
        <v>106</v>
      </c>
      <c r="DO98" s="3" t="s">
        <v>450</v>
      </c>
      <c r="DP98" s="3" t="s">
        <v>67</v>
      </c>
      <c r="DQ98" s="209">
        <v>400</v>
      </c>
      <c r="DW98" s="209">
        <v>200</v>
      </c>
      <c r="DZ98" s="3"/>
      <c r="EA98" s="1"/>
      <c r="EB98" s="3"/>
    </row>
    <row r="99" spans="118:132" ht="16.5" customHeight="1">
      <c r="DN99" s="3">
        <v>107</v>
      </c>
      <c r="DO99" s="3" t="s">
        <v>451</v>
      </c>
      <c r="DP99" s="3" t="s">
        <v>67</v>
      </c>
      <c r="DQ99" s="209">
        <v>400</v>
      </c>
      <c r="DW99" s="209">
        <v>200</v>
      </c>
      <c r="DZ99" s="3"/>
      <c r="EA99" s="1"/>
      <c r="EB99" s="3"/>
    </row>
    <row r="100" spans="118:132" ht="16.5" customHeight="1">
      <c r="DN100" s="3">
        <v>108</v>
      </c>
      <c r="DO100" s="3" t="s">
        <v>452</v>
      </c>
      <c r="DP100" s="3" t="s">
        <v>67</v>
      </c>
      <c r="DQ100" s="209">
        <v>300</v>
      </c>
      <c r="DW100" s="209">
        <v>150</v>
      </c>
      <c r="DZ100" s="3"/>
      <c r="EA100" s="1"/>
      <c r="EB100" s="3"/>
    </row>
    <row r="101" spans="118:132" ht="16.5" customHeight="1">
      <c r="DN101" s="3">
        <v>111</v>
      </c>
      <c r="DO101" s="3" t="s">
        <v>453</v>
      </c>
      <c r="DP101" s="3" t="s">
        <v>67</v>
      </c>
      <c r="DQ101" s="209">
        <v>200</v>
      </c>
      <c r="DW101" s="209">
        <v>100</v>
      </c>
      <c r="DZ101" s="3"/>
      <c r="EA101" s="1"/>
      <c r="EB101" s="3"/>
    </row>
    <row r="102" spans="118:132" ht="16.5" customHeight="1">
      <c r="DN102" s="3">
        <v>112</v>
      </c>
      <c r="DO102" s="3" t="s">
        <v>454</v>
      </c>
      <c r="DP102" s="3" t="s">
        <v>67</v>
      </c>
      <c r="DQ102" s="209">
        <v>200</v>
      </c>
      <c r="DW102" s="209">
        <v>100</v>
      </c>
      <c r="DZ102" s="3"/>
      <c r="EA102" s="1"/>
      <c r="EB102" s="3"/>
    </row>
    <row r="103" spans="118:132" ht="16.5" customHeight="1">
      <c r="DN103" s="3">
        <v>113</v>
      </c>
      <c r="DO103" s="3" t="s">
        <v>455</v>
      </c>
      <c r="DP103" s="3" t="s">
        <v>67</v>
      </c>
      <c r="DQ103" s="209">
        <v>200</v>
      </c>
      <c r="DW103" s="209">
        <v>100</v>
      </c>
      <c r="DZ103" s="3"/>
      <c r="EA103" s="1"/>
      <c r="EB103" s="3"/>
    </row>
    <row r="104" spans="118:132" ht="16.5" customHeight="1">
      <c r="DN104" s="3">
        <v>115</v>
      </c>
      <c r="DO104" s="3" t="s">
        <v>456</v>
      </c>
      <c r="DP104" s="3" t="s">
        <v>67</v>
      </c>
      <c r="DQ104" s="209">
        <v>200</v>
      </c>
      <c r="DW104" s="209">
        <v>100</v>
      </c>
      <c r="DZ104" s="3"/>
      <c r="EA104" s="1"/>
      <c r="EB104" s="3"/>
    </row>
    <row r="105" spans="118:132" ht="16.5" customHeight="1">
      <c r="DN105" s="3">
        <v>116</v>
      </c>
      <c r="DO105" s="3" t="s">
        <v>457</v>
      </c>
      <c r="DP105" s="3" t="s">
        <v>67</v>
      </c>
      <c r="DQ105" s="209">
        <v>100</v>
      </c>
      <c r="DW105" s="209">
        <v>50</v>
      </c>
      <c r="DZ105" s="3"/>
      <c r="EA105" s="1"/>
      <c r="EB105" s="3"/>
    </row>
    <row r="106" spans="118:132" ht="16.5" customHeight="1">
      <c r="DN106" s="3">
        <v>117</v>
      </c>
      <c r="DO106" s="3" t="s">
        <v>458</v>
      </c>
      <c r="DP106" s="3" t="s">
        <v>67</v>
      </c>
      <c r="DQ106" s="209">
        <v>200</v>
      </c>
      <c r="DW106" s="209">
        <v>100</v>
      </c>
      <c r="DZ106" s="3"/>
      <c r="EA106" s="1"/>
      <c r="EB106" s="3"/>
    </row>
    <row r="107" spans="118:132" ht="16.5" customHeight="1">
      <c r="DN107" s="3">
        <v>118</v>
      </c>
      <c r="DO107" s="3" t="s">
        <v>459</v>
      </c>
      <c r="DP107" s="3" t="s">
        <v>67</v>
      </c>
      <c r="DQ107" s="209">
        <v>100</v>
      </c>
      <c r="DW107" s="209">
        <v>50</v>
      </c>
      <c r="DZ107" s="3"/>
      <c r="EA107" s="1"/>
      <c r="EB107" s="3"/>
    </row>
    <row r="108" spans="118:132" ht="16.5" customHeight="1">
      <c r="DN108" s="3">
        <v>119</v>
      </c>
      <c r="DO108" s="3" t="s">
        <v>460</v>
      </c>
      <c r="DP108" s="3" t="s">
        <v>67</v>
      </c>
      <c r="DQ108" s="209">
        <v>100</v>
      </c>
      <c r="DW108" s="209">
        <v>50</v>
      </c>
      <c r="DZ108" s="3"/>
      <c r="EA108" s="1"/>
      <c r="EB108" s="3"/>
    </row>
    <row r="109" spans="118:132" ht="16.5" customHeight="1">
      <c r="DN109" s="3">
        <v>120</v>
      </c>
      <c r="DO109" s="3" t="s">
        <v>461</v>
      </c>
      <c r="DP109" s="3" t="s">
        <v>67</v>
      </c>
      <c r="DQ109" s="209">
        <v>100</v>
      </c>
      <c r="DW109" s="209">
        <v>50</v>
      </c>
      <c r="DZ109" s="3"/>
      <c r="EA109" s="1"/>
      <c r="EB109" s="3"/>
    </row>
    <row r="110" spans="118:132" ht="16.5" customHeight="1">
      <c r="DN110" s="3">
        <v>122</v>
      </c>
      <c r="DO110" s="3" t="s">
        <v>462</v>
      </c>
      <c r="DP110" s="3" t="s">
        <v>67</v>
      </c>
      <c r="DQ110" s="209">
        <v>300</v>
      </c>
      <c r="DW110" s="209">
        <v>150</v>
      </c>
      <c r="DZ110" s="3"/>
      <c r="EA110" s="1"/>
      <c r="EB110" s="3"/>
    </row>
    <row r="111" spans="118:132" ht="16.5" customHeight="1">
      <c r="DN111" s="3">
        <v>123</v>
      </c>
      <c r="DO111" s="3" t="s">
        <v>463</v>
      </c>
      <c r="DP111" s="3" t="s">
        <v>67</v>
      </c>
      <c r="DQ111" s="209">
        <v>300</v>
      </c>
      <c r="DW111" s="209">
        <v>150</v>
      </c>
      <c r="DZ111" s="3"/>
      <c r="EA111" s="1"/>
      <c r="EB111" s="3"/>
    </row>
    <row r="112" spans="118:132" ht="16.5" customHeight="1">
      <c r="DQ112" s="1"/>
      <c r="DW112" s="209"/>
      <c r="DZ112" s="3"/>
      <c r="EA112" s="1"/>
      <c r="EB112" s="3"/>
    </row>
    <row r="113" spans="121:133" ht="16.5" customHeight="1">
      <c r="DQ113" s="1"/>
      <c r="DW113" s="209"/>
      <c r="DZ113" s="3"/>
      <c r="EA113" s="1"/>
      <c r="EB113" s="3"/>
    </row>
    <row r="114" spans="121:133" ht="16.5" customHeight="1">
      <c r="DQ114" s="1"/>
      <c r="DW114" s="209"/>
      <c r="DZ114" s="3"/>
      <c r="EA114" s="1"/>
      <c r="EB114" s="3"/>
    </row>
    <row r="115" spans="121:133" ht="16.5" customHeight="1">
      <c r="DQ115" s="1"/>
      <c r="DW115" s="209"/>
      <c r="DZ115" s="3"/>
      <c r="EA115" s="1"/>
      <c r="EB115" s="3"/>
    </row>
    <row r="116" spans="121:133" ht="16.5" customHeight="1">
      <c r="DQ116" s="8"/>
      <c r="DW116" s="209"/>
      <c r="DZ116" s="3"/>
      <c r="EA116" s="1"/>
      <c r="EB116" s="3"/>
    </row>
    <row r="117" spans="121:133" ht="16.5" customHeight="1">
      <c r="DQ117" s="8"/>
      <c r="DW117" s="209"/>
      <c r="DZ117" s="3"/>
      <c r="EA117" s="1"/>
      <c r="EB117" s="3"/>
    </row>
    <row r="118" spans="121:133" ht="16.5" customHeight="1">
      <c r="DQ118" s="8"/>
      <c r="DW118" s="209"/>
      <c r="DZ118" s="3"/>
      <c r="EA118" s="1"/>
      <c r="EB118" s="3"/>
    </row>
    <row r="119" spans="121:133" ht="16.5" customHeight="1">
      <c r="DQ119" s="8"/>
      <c r="DW119" s="209"/>
      <c r="DZ119" s="3"/>
      <c r="EA119" s="1"/>
      <c r="EB119" s="3"/>
    </row>
    <row r="120" spans="121:133" ht="16.5" customHeight="1">
      <c r="DQ120" s="8"/>
      <c r="DW120" s="209"/>
      <c r="DZ120" s="3"/>
      <c r="EA120" s="1"/>
      <c r="EB120" s="3"/>
    </row>
    <row r="121" spans="121:133" ht="16.5" customHeight="1">
      <c r="DQ121" s="8"/>
      <c r="DW121" s="209"/>
      <c r="DZ121" s="3"/>
      <c r="EA121" s="1"/>
      <c r="EB121" s="3"/>
    </row>
    <row r="122" spans="121:133" ht="16.5" customHeight="1">
      <c r="DQ122" s="8"/>
      <c r="DW122" s="209"/>
      <c r="DZ122" s="3"/>
      <c r="EA122" s="1"/>
      <c r="EB122" s="3"/>
    </row>
    <row r="123" spans="121:133" ht="16.5" customHeight="1">
      <c r="DQ123" s="8"/>
      <c r="DW123" s="209"/>
      <c r="DZ123" s="3"/>
      <c r="EA123" s="1"/>
      <c r="EB123" s="3"/>
    </row>
    <row r="124" spans="121:133" ht="16.5" customHeight="1">
      <c r="DQ124" s="8"/>
      <c r="DW124" s="209"/>
      <c r="DZ124" s="3"/>
      <c r="EA124" s="1"/>
      <c r="EB124" s="3"/>
    </row>
    <row r="125" spans="121:133" ht="16.5" customHeight="1">
      <c r="DQ125" s="8"/>
      <c r="DW125" s="209"/>
      <c r="DZ125" s="3"/>
      <c r="EA125" s="1"/>
      <c r="EB125" s="3"/>
    </row>
    <row r="126" spans="121:133" ht="16.5" customHeight="1">
      <c r="DQ126" s="8"/>
      <c r="DW126" s="209"/>
      <c r="DZ126" s="3"/>
      <c r="EA126" s="1"/>
      <c r="EB126" s="3"/>
    </row>
    <row r="127" spans="121:133" ht="16.5" customHeight="1">
      <c r="DQ127" s="8"/>
      <c r="DW127" s="209"/>
      <c r="DZ127" s="8"/>
      <c r="EB127" s="8"/>
      <c r="EC127" s="10"/>
    </row>
    <row r="128" spans="121:133" ht="16.5" customHeight="1">
      <c r="DQ128" s="8"/>
      <c r="DW128" s="209"/>
      <c r="DZ128" s="8"/>
      <c r="EB128" s="8"/>
      <c r="EC128" s="10"/>
    </row>
    <row r="129" spans="121:133" ht="16.5" customHeight="1">
      <c r="DQ129" s="8"/>
      <c r="DW129" s="209"/>
      <c r="DZ129" s="8"/>
      <c r="EB129" s="8"/>
      <c r="EC129" s="10"/>
    </row>
    <row r="130" spans="121:133" ht="16.5" customHeight="1">
      <c r="DQ130" s="8"/>
      <c r="DW130" s="209"/>
      <c r="DZ130" s="8"/>
      <c r="EB130" s="8"/>
      <c r="EC130" s="10"/>
    </row>
    <row r="131" spans="121:133" ht="16.5" customHeight="1">
      <c r="DQ131" s="8"/>
      <c r="DW131" s="209"/>
      <c r="DZ131" s="8"/>
      <c r="EB131" s="8"/>
      <c r="EC131" s="10"/>
    </row>
    <row r="132" spans="121:133" ht="16.5" customHeight="1">
      <c r="DQ132" s="8"/>
      <c r="DW132" s="209"/>
      <c r="DZ132" s="8"/>
      <c r="EB132" s="8"/>
      <c r="EC132" s="10"/>
    </row>
    <row r="133" spans="121:133" ht="16.5" customHeight="1">
      <c r="DZ133" s="8"/>
      <c r="EB133" s="8"/>
      <c r="EC133" s="10"/>
    </row>
  </sheetData>
  <sheetProtection algorithmName="SHA-512" hashValue="oRWDsXYDj9ggjWxtmKjhra8AynvLzjkakAZDCgZGW00qt8pgd6GiuvIW176i9dF/xOzIgUaQ6sjyKQVaJKu7Fg==" saltValue="CUnKdwch49fC/o0Px0uVsA==" spinCount="100000" sheet="1" formatCells="0" selectLockedCells="1"/>
  <mergeCells count="632">
    <mergeCell ref="C5:D6"/>
    <mergeCell ref="E5:F6"/>
    <mergeCell ref="G5:H6"/>
    <mergeCell ref="S7:T8"/>
    <mergeCell ref="U7:U8"/>
    <mergeCell ref="V7:V8"/>
    <mergeCell ref="W7:X8"/>
    <mergeCell ref="Y7:Y8"/>
    <mergeCell ref="Z7:AA8"/>
    <mergeCell ref="C8:D10"/>
    <mergeCell ref="E8:O10"/>
    <mergeCell ref="S9:T10"/>
    <mergeCell ref="U9:U10"/>
    <mergeCell ref="V9:V10"/>
    <mergeCell ref="W9:X10"/>
    <mergeCell ref="Y9:Y10"/>
    <mergeCell ref="Z9:AA10"/>
    <mergeCell ref="D54:U54"/>
    <mergeCell ref="C55:U55"/>
    <mergeCell ref="C56:U56"/>
    <mergeCell ref="C57:U57"/>
    <mergeCell ref="C58:U58"/>
    <mergeCell ref="C59:U59"/>
    <mergeCell ref="C60:U60"/>
    <mergeCell ref="C61:U61"/>
    <mergeCell ref="Z48:AC48"/>
    <mergeCell ref="Z49:AC49"/>
    <mergeCell ref="C48:D49"/>
    <mergeCell ref="E48:F49"/>
    <mergeCell ref="AD49:AG49"/>
    <mergeCell ref="G40:H40"/>
    <mergeCell ref="N40:Q40"/>
    <mergeCell ref="R40:U40"/>
    <mergeCell ref="V40:Y40"/>
    <mergeCell ref="G38:H38"/>
    <mergeCell ref="G41:H41"/>
    <mergeCell ref="G39:H39"/>
    <mergeCell ref="W44:Y44"/>
    <mergeCell ref="AA44:AC44"/>
    <mergeCell ref="G43:H43"/>
    <mergeCell ref="N43:Q43"/>
    <mergeCell ref="R43:U43"/>
    <mergeCell ref="V43:Y43"/>
    <mergeCell ref="M41:M43"/>
    <mergeCell ref="O41:Q41"/>
    <mergeCell ref="AA41:AC41"/>
    <mergeCell ref="Z39:AC39"/>
    <mergeCell ref="G49:H49"/>
    <mergeCell ref="N49:Q49"/>
    <mergeCell ref="R49:U49"/>
    <mergeCell ref="V49:Y49"/>
    <mergeCell ref="M47:M49"/>
    <mergeCell ref="O47:Q47"/>
    <mergeCell ref="W47:Y47"/>
    <mergeCell ref="M44:M46"/>
    <mergeCell ref="O44:Q44"/>
    <mergeCell ref="G44:H44"/>
    <mergeCell ref="G48:H48"/>
    <mergeCell ref="N48:Q48"/>
    <mergeCell ref="R48:U48"/>
    <mergeCell ref="V48:Y48"/>
    <mergeCell ref="G46:H46"/>
    <mergeCell ref="N46:Q46"/>
    <mergeCell ref="R46:U46"/>
    <mergeCell ref="V46:Y46"/>
    <mergeCell ref="AE41:AG41"/>
    <mergeCell ref="Z42:AC42"/>
    <mergeCell ref="G42:H42"/>
    <mergeCell ref="Z43:AC43"/>
    <mergeCell ref="AD43:AG43"/>
    <mergeCell ref="R42:U42"/>
    <mergeCell ref="V42:Y42"/>
    <mergeCell ref="N42:Q42"/>
    <mergeCell ref="G47:H47"/>
    <mergeCell ref="Z46:AC46"/>
    <mergeCell ref="AD46:AG46"/>
    <mergeCell ref="G45:H45"/>
    <mergeCell ref="N45:Q45"/>
    <mergeCell ref="R45:U45"/>
    <mergeCell ref="V45:Y45"/>
    <mergeCell ref="Z45:AC45"/>
    <mergeCell ref="AD45:AG45"/>
    <mergeCell ref="AE47:AG47"/>
    <mergeCell ref="S41:U41"/>
    <mergeCell ref="W41:Y41"/>
    <mergeCell ref="AE44:AG44"/>
    <mergeCell ref="AA47:AC47"/>
    <mergeCell ref="AD42:AG42"/>
    <mergeCell ref="S47:U47"/>
    <mergeCell ref="AD39:AG39"/>
    <mergeCell ref="M38:M40"/>
    <mergeCell ref="O38:Q38"/>
    <mergeCell ref="S38:U38"/>
    <mergeCell ref="W38:Y38"/>
    <mergeCell ref="N39:Q39"/>
    <mergeCell ref="V39:Y39"/>
    <mergeCell ref="AA38:AC38"/>
    <mergeCell ref="AE38:AG38"/>
    <mergeCell ref="Z40:AC40"/>
    <mergeCell ref="AD40:AG40"/>
    <mergeCell ref="V36:Y36"/>
    <mergeCell ref="G37:H37"/>
    <mergeCell ref="N37:Q37"/>
    <mergeCell ref="R37:U37"/>
    <mergeCell ref="V37:Y37"/>
    <mergeCell ref="M35:M37"/>
    <mergeCell ref="O35:Q35"/>
    <mergeCell ref="S35:U35"/>
    <mergeCell ref="W35:Y35"/>
    <mergeCell ref="V34:Y34"/>
    <mergeCell ref="Z34:AC34"/>
    <mergeCell ref="AD34:AG34"/>
    <mergeCell ref="M32:M34"/>
    <mergeCell ref="O32:Q32"/>
    <mergeCell ref="S32:U32"/>
    <mergeCell ref="W32:Y32"/>
    <mergeCell ref="G32:H32"/>
    <mergeCell ref="G35:H35"/>
    <mergeCell ref="G16:H16"/>
    <mergeCell ref="N16:Q16"/>
    <mergeCell ref="R16:U16"/>
    <mergeCell ref="V16:Y16"/>
    <mergeCell ref="AD19:AG19"/>
    <mergeCell ref="G14:H14"/>
    <mergeCell ref="W26:Y26"/>
    <mergeCell ref="G26:H26"/>
    <mergeCell ref="G29:H29"/>
    <mergeCell ref="G24:H24"/>
    <mergeCell ref="M29:M31"/>
    <mergeCell ref="O29:Q29"/>
    <mergeCell ref="S29:U29"/>
    <mergeCell ref="W29:Y29"/>
    <mergeCell ref="G30:H30"/>
    <mergeCell ref="B38:B43"/>
    <mergeCell ref="B44:B49"/>
    <mergeCell ref="AA17:AC17"/>
    <mergeCell ref="AE17:AG17"/>
    <mergeCell ref="G18:H18"/>
    <mergeCell ref="N18:Q18"/>
    <mergeCell ref="R18:U18"/>
    <mergeCell ref="V18:Y18"/>
    <mergeCell ref="G17:H17"/>
    <mergeCell ref="M17:M19"/>
    <mergeCell ref="O17:Q17"/>
    <mergeCell ref="S17:U17"/>
    <mergeCell ref="W17:Y17"/>
    <mergeCell ref="V30:Y30"/>
    <mergeCell ref="G31:H31"/>
    <mergeCell ref="N31:Q31"/>
    <mergeCell ref="G33:H33"/>
    <mergeCell ref="N33:Q33"/>
    <mergeCell ref="R31:U31"/>
    <mergeCell ref="V31:Y31"/>
    <mergeCell ref="R33:U33"/>
    <mergeCell ref="V33:Y33"/>
    <mergeCell ref="G34:H34"/>
    <mergeCell ref="N34:Q34"/>
    <mergeCell ref="G15:H15"/>
    <mergeCell ref="Z25:AC25"/>
    <mergeCell ref="AD25:AG25"/>
    <mergeCell ref="G22:H22"/>
    <mergeCell ref="N22:Q22"/>
    <mergeCell ref="B14:B19"/>
    <mergeCell ref="B20:B25"/>
    <mergeCell ref="B26:B31"/>
    <mergeCell ref="B32:B37"/>
    <mergeCell ref="N24:Q24"/>
    <mergeCell ref="R24:U24"/>
    <mergeCell ref="V24:Y24"/>
    <mergeCell ref="G25:H25"/>
    <mergeCell ref="N25:Q25"/>
    <mergeCell ref="G27:H27"/>
    <mergeCell ref="N27:Q27"/>
    <mergeCell ref="R25:U25"/>
    <mergeCell ref="V25:Y25"/>
    <mergeCell ref="M23:M25"/>
    <mergeCell ref="O23:Q23"/>
    <mergeCell ref="S23:U23"/>
    <mergeCell ref="W23:Y23"/>
    <mergeCell ref="Z24:AC24"/>
    <mergeCell ref="AD24:AG24"/>
    <mergeCell ref="M14:M16"/>
    <mergeCell ref="O14:Q14"/>
    <mergeCell ref="S14:U14"/>
    <mergeCell ref="W14:Y14"/>
    <mergeCell ref="AA14:AC14"/>
    <mergeCell ref="Z16:AC16"/>
    <mergeCell ref="AD16:AG16"/>
    <mergeCell ref="AE14:AG14"/>
    <mergeCell ref="V15:Y15"/>
    <mergeCell ref="Z15:AC15"/>
    <mergeCell ref="AD15:AG15"/>
    <mergeCell ref="V21:Y21"/>
    <mergeCell ref="AH18:AJ19"/>
    <mergeCell ref="AK18:AL19"/>
    <mergeCell ref="R22:U22"/>
    <mergeCell ref="V22:Y22"/>
    <mergeCell ref="Z22:AC22"/>
    <mergeCell ref="AD22:AG22"/>
    <mergeCell ref="Z21:AC21"/>
    <mergeCell ref="AD21:AG21"/>
    <mergeCell ref="S20:U20"/>
    <mergeCell ref="W20:Y20"/>
    <mergeCell ref="Z18:AC18"/>
    <mergeCell ref="AD18:AG18"/>
    <mergeCell ref="R19:U19"/>
    <mergeCell ref="V19:Y19"/>
    <mergeCell ref="Z19:AC19"/>
    <mergeCell ref="AA20:AC20"/>
    <mergeCell ref="AE20:AG20"/>
    <mergeCell ref="Z31:AC31"/>
    <mergeCell ref="AD31:AG31"/>
    <mergeCell ref="Z33:AC33"/>
    <mergeCell ref="AD33:AG33"/>
    <mergeCell ref="AA32:AC32"/>
    <mergeCell ref="AE32:AG32"/>
    <mergeCell ref="Z37:AC37"/>
    <mergeCell ref="AD37:AG37"/>
    <mergeCell ref="Z36:AC36"/>
    <mergeCell ref="AD36:AG36"/>
    <mergeCell ref="AA35:AC35"/>
    <mergeCell ref="AE35:AG35"/>
    <mergeCell ref="CA55:CB55"/>
    <mergeCell ref="CC55:CD55"/>
    <mergeCell ref="CA54:CD54"/>
    <mergeCell ref="BH55:BI55"/>
    <mergeCell ref="BJ55:BL55"/>
    <mergeCell ref="BM55:BO55"/>
    <mergeCell ref="BP55:BR55"/>
    <mergeCell ref="BS55:BU55"/>
    <mergeCell ref="BV55:BX55"/>
    <mergeCell ref="BL53:BM54"/>
    <mergeCell ref="BH54:BK54"/>
    <mergeCell ref="BN53:BO54"/>
    <mergeCell ref="AS61:AT61"/>
    <mergeCell ref="AU61:AV61"/>
    <mergeCell ref="AQ60:AR60"/>
    <mergeCell ref="AS60:AT60"/>
    <mergeCell ref="AU60:AV60"/>
    <mergeCell ref="Z61:AA61"/>
    <mergeCell ref="AB61:AD61"/>
    <mergeCell ref="AE61:AG61"/>
    <mergeCell ref="AH61:AJ61"/>
    <mergeCell ref="AK61:AM61"/>
    <mergeCell ref="AN61:AP61"/>
    <mergeCell ref="AQ61:AR61"/>
    <mergeCell ref="CC61:CD61"/>
    <mergeCell ref="BH62:BI62"/>
    <mergeCell ref="BJ62:BL62"/>
    <mergeCell ref="BM62:BO62"/>
    <mergeCell ref="BP62:BR62"/>
    <mergeCell ref="BS62:BU62"/>
    <mergeCell ref="BV62:BX62"/>
    <mergeCell ref="BY62:BZ62"/>
    <mergeCell ref="CA62:CB62"/>
    <mergeCell ref="CC62:CD62"/>
    <mergeCell ref="BH61:BI61"/>
    <mergeCell ref="BJ61:BL61"/>
    <mergeCell ref="BM61:BO61"/>
    <mergeCell ref="BP61:BR61"/>
    <mergeCell ref="BS61:BU61"/>
    <mergeCell ref="BV61:BX61"/>
    <mergeCell ref="BY61:BZ61"/>
    <mergeCell ref="CA61:CB61"/>
    <mergeCell ref="CA60:CB60"/>
    <mergeCell ref="CA58:CB58"/>
    <mergeCell ref="CC58:CD58"/>
    <mergeCell ref="BH59:BI59"/>
    <mergeCell ref="BJ59:BL59"/>
    <mergeCell ref="BM59:BO59"/>
    <mergeCell ref="BP59:BR59"/>
    <mergeCell ref="BS59:BU59"/>
    <mergeCell ref="BV59:BX59"/>
    <mergeCell ref="BY59:BZ59"/>
    <mergeCell ref="CA59:CB59"/>
    <mergeCell ref="BH58:BI58"/>
    <mergeCell ref="BJ58:BL58"/>
    <mergeCell ref="BM58:BO58"/>
    <mergeCell ref="BP58:BR58"/>
    <mergeCell ref="BS58:BU58"/>
    <mergeCell ref="BV58:BX58"/>
    <mergeCell ref="BY58:BZ58"/>
    <mergeCell ref="CC60:CD60"/>
    <mergeCell ref="CC59:CD59"/>
    <mergeCell ref="BH60:BI60"/>
    <mergeCell ref="BJ60:BL60"/>
    <mergeCell ref="BM60:BO60"/>
    <mergeCell ref="BP60:BR60"/>
    <mergeCell ref="BS60:BU60"/>
    <mergeCell ref="BV60:BX60"/>
    <mergeCell ref="BY60:BZ60"/>
    <mergeCell ref="BL52:BM52"/>
    <mergeCell ref="BH57:BI57"/>
    <mergeCell ref="BJ57:BL57"/>
    <mergeCell ref="BM57:BO57"/>
    <mergeCell ref="BP57:BR57"/>
    <mergeCell ref="BS57:BU57"/>
    <mergeCell ref="BV57:BX57"/>
    <mergeCell ref="BY57:BZ57"/>
    <mergeCell ref="BH56:BI56"/>
    <mergeCell ref="BJ56:BL56"/>
    <mergeCell ref="BM56:BO56"/>
    <mergeCell ref="BP56:BR56"/>
    <mergeCell ref="BS56:BU56"/>
    <mergeCell ref="BV56:BX56"/>
    <mergeCell ref="BY56:BZ56"/>
    <mergeCell ref="BY55:BZ55"/>
    <mergeCell ref="BN52:BO52"/>
    <mergeCell ref="CA56:CB56"/>
    <mergeCell ref="CC56:CD56"/>
    <mergeCell ref="CA57:CB57"/>
    <mergeCell ref="CC57:CD57"/>
    <mergeCell ref="AW58:AX58"/>
    <mergeCell ref="Z59:AA59"/>
    <mergeCell ref="AB59:AD59"/>
    <mergeCell ref="AE59:AG59"/>
    <mergeCell ref="AH59:AJ59"/>
    <mergeCell ref="AK59:AM59"/>
    <mergeCell ref="AN59:AP59"/>
    <mergeCell ref="AN57:AP57"/>
    <mergeCell ref="AQ57:AR57"/>
    <mergeCell ref="Z58:AA58"/>
    <mergeCell ref="AB58:AD58"/>
    <mergeCell ref="AE58:AG58"/>
    <mergeCell ref="AH58:AJ58"/>
    <mergeCell ref="AK58:AM58"/>
    <mergeCell ref="AN58:AP58"/>
    <mergeCell ref="AN56:AP56"/>
    <mergeCell ref="AQ56:AR56"/>
    <mergeCell ref="AK54:AM54"/>
    <mergeCell ref="AQ59:AR59"/>
    <mergeCell ref="AS59:AT59"/>
    <mergeCell ref="AU59:AV59"/>
    <mergeCell ref="AW59:AX60"/>
    <mergeCell ref="Z60:AA60"/>
    <mergeCell ref="AB60:AD60"/>
    <mergeCell ref="AE60:AG60"/>
    <mergeCell ref="AH60:AJ60"/>
    <mergeCell ref="AK60:AM60"/>
    <mergeCell ref="AN60:AP60"/>
    <mergeCell ref="AQ58:AR58"/>
    <mergeCell ref="AS58:AT58"/>
    <mergeCell ref="AU58:AV58"/>
    <mergeCell ref="AS57:AT57"/>
    <mergeCell ref="AU57:AV57"/>
    <mergeCell ref="AU54:AV54"/>
    <mergeCell ref="Z55:AA55"/>
    <mergeCell ref="AB55:AD55"/>
    <mergeCell ref="AE55:AG55"/>
    <mergeCell ref="AH55:AJ55"/>
    <mergeCell ref="AK55:AM55"/>
    <mergeCell ref="AS54:AT54"/>
    <mergeCell ref="AS56:AT56"/>
    <mergeCell ref="AS53:AV53"/>
    <mergeCell ref="Z54:AA54"/>
    <mergeCell ref="AB54:AD54"/>
    <mergeCell ref="AE54:AG54"/>
    <mergeCell ref="AH54:AJ54"/>
    <mergeCell ref="AU56:AV56"/>
    <mergeCell ref="AW55:AX56"/>
    <mergeCell ref="Z57:AA57"/>
    <mergeCell ref="AB57:AD57"/>
    <mergeCell ref="AE57:AG57"/>
    <mergeCell ref="AH57:AJ57"/>
    <mergeCell ref="AK57:AM57"/>
    <mergeCell ref="AN55:AP55"/>
    <mergeCell ref="AQ55:AR55"/>
    <mergeCell ref="AS55:AT55"/>
    <mergeCell ref="AU55:AV55"/>
    <mergeCell ref="Z53:AD53"/>
    <mergeCell ref="Z56:AA56"/>
    <mergeCell ref="AB56:AD56"/>
    <mergeCell ref="AE56:AG56"/>
    <mergeCell ref="AH56:AJ56"/>
    <mergeCell ref="AK56:AM56"/>
    <mergeCell ref="AN54:AP54"/>
    <mergeCell ref="AQ54:AR54"/>
    <mergeCell ref="AW54:AX54"/>
    <mergeCell ref="AM38:AO39"/>
    <mergeCell ref="AP38:AQ43"/>
    <mergeCell ref="AM40:AO41"/>
    <mergeCell ref="AH42:AJ43"/>
    <mergeCell ref="AK42:AL43"/>
    <mergeCell ref="AM42:AO43"/>
    <mergeCell ref="AM44:AO45"/>
    <mergeCell ref="AP44:AQ49"/>
    <mergeCell ref="AM46:AO47"/>
    <mergeCell ref="AH48:AJ49"/>
    <mergeCell ref="AK48:AL49"/>
    <mergeCell ref="AM48:AO49"/>
    <mergeCell ref="AH44:AH45"/>
    <mergeCell ref="AI44:AJ45"/>
    <mergeCell ref="AK44:AL45"/>
    <mergeCell ref="AK50:AL51"/>
    <mergeCell ref="AM50:AO51"/>
    <mergeCell ref="AP50:AQ51"/>
    <mergeCell ref="AJ50:AJ51"/>
    <mergeCell ref="AK38:AL39"/>
    <mergeCell ref="AR38:AS38"/>
    <mergeCell ref="AT38:AV38"/>
    <mergeCell ref="AR39:AS43"/>
    <mergeCell ref="AD48:AG48"/>
    <mergeCell ref="CT45:CT46"/>
    <mergeCell ref="AH46:AH47"/>
    <mergeCell ref="AI46:AJ47"/>
    <mergeCell ref="AK46:AL47"/>
    <mergeCell ref="CT33:CT34"/>
    <mergeCell ref="AH34:AH35"/>
    <mergeCell ref="AI34:AJ35"/>
    <mergeCell ref="AK34:AL35"/>
    <mergeCell ref="AH32:AH33"/>
    <mergeCell ref="AI32:AJ33"/>
    <mergeCell ref="AK32:AL33"/>
    <mergeCell ref="AM32:AO33"/>
    <mergeCell ref="AP32:AQ37"/>
    <mergeCell ref="AM34:AO35"/>
    <mergeCell ref="AH36:AJ37"/>
    <mergeCell ref="AK36:AL37"/>
    <mergeCell ref="AM36:AO37"/>
    <mergeCell ref="CT39:CT40"/>
    <mergeCell ref="AH40:AH41"/>
    <mergeCell ref="AI40:AJ41"/>
    <mergeCell ref="AK40:AL41"/>
    <mergeCell ref="AH38:AH39"/>
    <mergeCell ref="AI38:AJ39"/>
    <mergeCell ref="CT27:CT28"/>
    <mergeCell ref="AH28:AH29"/>
    <mergeCell ref="AI28:AJ29"/>
    <mergeCell ref="AK28:AL29"/>
    <mergeCell ref="AH26:AH27"/>
    <mergeCell ref="AI26:AJ27"/>
    <mergeCell ref="AK26:AL27"/>
    <mergeCell ref="AM26:AO27"/>
    <mergeCell ref="AP26:AQ31"/>
    <mergeCell ref="AM28:AO29"/>
    <mergeCell ref="AH30:AJ31"/>
    <mergeCell ref="AK30:AL31"/>
    <mergeCell ref="AM30:AO31"/>
    <mergeCell ref="AR26:AS26"/>
    <mergeCell ref="AT26:AV26"/>
    <mergeCell ref="AR27:AS31"/>
    <mergeCell ref="AT27:AV31"/>
    <mergeCell ref="AW26:AX26"/>
    <mergeCell ref="AW27:AX28"/>
    <mergeCell ref="CT21:CT22"/>
    <mergeCell ref="AH22:AH23"/>
    <mergeCell ref="AI22:AJ23"/>
    <mergeCell ref="AK22:AL23"/>
    <mergeCell ref="AH20:AH21"/>
    <mergeCell ref="AI20:AJ21"/>
    <mergeCell ref="AK20:AL21"/>
    <mergeCell ref="AM20:AO21"/>
    <mergeCell ref="AP20:AQ25"/>
    <mergeCell ref="AM22:AO23"/>
    <mergeCell ref="AH24:AJ25"/>
    <mergeCell ref="AK24:AL25"/>
    <mergeCell ref="AM24:AO25"/>
    <mergeCell ref="AR21:AS25"/>
    <mergeCell ref="AT21:AV25"/>
    <mergeCell ref="AR20:AS20"/>
    <mergeCell ref="AT20:AV20"/>
    <mergeCell ref="AW20:AX20"/>
    <mergeCell ref="AW21:AX22"/>
    <mergeCell ref="AW23:AX23"/>
    <mergeCell ref="AW24:AX25"/>
    <mergeCell ref="DF4:DF13"/>
    <mergeCell ref="DG4:DG13"/>
    <mergeCell ref="CN4:CO13"/>
    <mergeCell ref="CP4:CQ5"/>
    <mergeCell ref="CR4:CR5"/>
    <mergeCell ref="AW2:AX3"/>
    <mergeCell ref="CT15:CT16"/>
    <mergeCell ref="CP12:CP13"/>
    <mergeCell ref="CQ12:CQ13"/>
    <mergeCell ref="DC4:DD5"/>
    <mergeCell ref="DE4:DE13"/>
    <mergeCell ref="AR7:AW8"/>
    <mergeCell ref="AM18:AO19"/>
    <mergeCell ref="AF9:AO10"/>
    <mergeCell ref="AP9:AQ10"/>
    <mergeCell ref="AR9:AW10"/>
    <mergeCell ref="AH13:AJ13"/>
    <mergeCell ref="AW14:AX14"/>
    <mergeCell ref="AW17:AX17"/>
    <mergeCell ref="AW15:AX16"/>
    <mergeCell ref="AW18:AX19"/>
    <mergeCell ref="AR14:AS14"/>
    <mergeCell ref="AR15:AS19"/>
    <mergeCell ref="AT14:AV14"/>
    <mergeCell ref="AT15:AV19"/>
    <mergeCell ref="AH16:AH17"/>
    <mergeCell ref="AI16:AJ17"/>
    <mergeCell ref="AH14:AH15"/>
    <mergeCell ref="AI14:AJ15"/>
    <mergeCell ref="AK14:AL15"/>
    <mergeCell ref="AK16:AL17"/>
    <mergeCell ref="AP12:AQ12"/>
    <mergeCell ref="AD12:AG13"/>
    <mergeCell ref="AW12:AX13"/>
    <mergeCell ref="AP13:AQ13"/>
    <mergeCell ref="AM14:AO15"/>
    <mergeCell ref="E42:F43"/>
    <mergeCell ref="E44:F46"/>
    <mergeCell ref="C47:D47"/>
    <mergeCell ref="E47:F47"/>
    <mergeCell ref="S44:U44"/>
    <mergeCell ref="R39:U39"/>
    <mergeCell ref="M20:M22"/>
    <mergeCell ref="O20:Q20"/>
    <mergeCell ref="G20:H20"/>
    <mergeCell ref="C38:C40"/>
    <mergeCell ref="C44:C46"/>
    <mergeCell ref="D32:D34"/>
    <mergeCell ref="D38:D40"/>
    <mergeCell ref="D44:D46"/>
    <mergeCell ref="C36:D37"/>
    <mergeCell ref="C41:D41"/>
    <mergeCell ref="C42:D43"/>
    <mergeCell ref="C32:C34"/>
    <mergeCell ref="R21:U21"/>
    <mergeCell ref="R34:U34"/>
    <mergeCell ref="G36:H36"/>
    <mergeCell ref="N36:Q36"/>
    <mergeCell ref="R36:U36"/>
    <mergeCell ref="AP14:AQ19"/>
    <mergeCell ref="AM16:AO17"/>
    <mergeCell ref="G21:H21"/>
    <mergeCell ref="N21:Q21"/>
    <mergeCell ref="G28:H28"/>
    <mergeCell ref="N28:Q28"/>
    <mergeCell ref="M26:M28"/>
    <mergeCell ref="O26:Q26"/>
    <mergeCell ref="B2:U3"/>
    <mergeCell ref="C12:D12"/>
    <mergeCell ref="R27:U27"/>
    <mergeCell ref="D26:D28"/>
    <mergeCell ref="C26:C28"/>
    <mergeCell ref="C14:C16"/>
    <mergeCell ref="D14:D16"/>
    <mergeCell ref="C20:C22"/>
    <mergeCell ref="D20:D22"/>
    <mergeCell ref="C17:D17"/>
    <mergeCell ref="C18:D19"/>
    <mergeCell ref="N15:Q15"/>
    <mergeCell ref="R15:U15"/>
    <mergeCell ref="G23:H23"/>
    <mergeCell ref="G19:H19"/>
    <mergeCell ref="N19:Q19"/>
    <mergeCell ref="AS2:AT3"/>
    <mergeCell ref="AD9:AE10"/>
    <mergeCell ref="G13:H13"/>
    <mergeCell ref="G12:J12"/>
    <mergeCell ref="K12:L12"/>
    <mergeCell ref="N12:Q13"/>
    <mergeCell ref="R12:U13"/>
    <mergeCell ref="V12:Y13"/>
    <mergeCell ref="Z12:AC13"/>
    <mergeCell ref="AR12:AS13"/>
    <mergeCell ref="AT12:AV13"/>
    <mergeCell ref="Q7:R8"/>
    <mergeCell ref="Q9:R10"/>
    <mergeCell ref="AD7:AE8"/>
    <mergeCell ref="AH12:AJ12"/>
    <mergeCell ref="AK12:AL13"/>
    <mergeCell ref="AM12:AO13"/>
    <mergeCell ref="V2:AE4"/>
    <mergeCell ref="AB7:AB8"/>
    <mergeCell ref="AF7:AO8"/>
    <mergeCell ref="AP7:AQ8"/>
    <mergeCell ref="AB9:AB10"/>
    <mergeCell ref="AT33:AV37"/>
    <mergeCell ref="C23:D23"/>
    <mergeCell ref="C24:D25"/>
    <mergeCell ref="C29:D29"/>
    <mergeCell ref="C30:D31"/>
    <mergeCell ref="C35:D35"/>
    <mergeCell ref="Z28:AC28"/>
    <mergeCell ref="AD28:AG28"/>
    <mergeCell ref="Z27:AC27"/>
    <mergeCell ref="AD27:AG27"/>
    <mergeCell ref="AE26:AG26"/>
    <mergeCell ref="AA29:AC29"/>
    <mergeCell ref="AE29:AG29"/>
    <mergeCell ref="Z30:AC30"/>
    <mergeCell ref="V28:Y28"/>
    <mergeCell ref="AA26:AC26"/>
    <mergeCell ref="V27:Y27"/>
    <mergeCell ref="AA23:AC23"/>
    <mergeCell ref="AE23:AG23"/>
    <mergeCell ref="N30:Q30"/>
    <mergeCell ref="R30:U30"/>
    <mergeCell ref="S26:U26"/>
    <mergeCell ref="R28:U28"/>
    <mergeCell ref="AD30:AG30"/>
    <mergeCell ref="AT39:AV43"/>
    <mergeCell ref="AR44:AS44"/>
    <mergeCell ref="AT44:AV44"/>
    <mergeCell ref="AR45:AS49"/>
    <mergeCell ref="AT45:AV49"/>
    <mergeCell ref="E12:F12"/>
    <mergeCell ref="E13:F13"/>
    <mergeCell ref="E14:F16"/>
    <mergeCell ref="E17:F17"/>
    <mergeCell ref="E18:F19"/>
    <mergeCell ref="E20:F22"/>
    <mergeCell ref="E23:F23"/>
    <mergeCell ref="E24:F25"/>
    <mergeCell ref="E26:F28"/>
    <mergeCell ref="E29:F29"/>
    <mergeCell ref="E30:F31"/>
    <mergeCell ref="E32:F34"/>
    <mergeCell ref="E35:F35"/>
    <mergeCell ref="E36:F37"/>
    <mergeCell ref="E38:F40"/>
    <mergeCell ref="E41:F41"/>
    <mergeCell ref="AR32:AS32"/>
    <mergeCell ref="AT32:AV32"/>
    <mergeCell ref="AR33:AS37"/>
    <mergeCell ref="AW42:AX43"/>
    <mergeCell ref="AW44:AX44"/>
    <mergeCell ref="AW45:AX46"/>
    <mergeCell ref="AW47:AX47"/>
    <mergeCell ref="AW48:AX49"/>
    <mergeCell ref="AW29:AX29"/>
    <mergeCell ref="AW30:AX31"/>
    <mergeCell ref="AW32:AX32"/>
    <mergeCell ref="AW33:AX34"/>
    <mergeCell ref="AW35:AX35"/>
    <mergeCell ref="AW36:AX37"/>
    <mergeCell ref="AW38:AX38"/>
    <mergeCell ref="AW39:AX40"/>
    <mergeCell ref="AW41:AX41"/>
  </mergeCells>
  <phoneticPr fontId="6"/>
  <conditionalFormatting sqref="K12 N12 R12 V12 Z12 AD12 I13">
    <cfRule type="cellIs" priority="159" operator="notEqual">
      <formula>"0"</formula>
    </cfRule>
  </conditionalFormatting>
  <conditionalFormatting sqref="O14:P14">
    <cfRule type="cellIs" priority="5" operator="notEqual">
      <formula>"0"</formula>
    </cfRule>
  </conditionalFormatting>
  <conditionalFormatting sqref="O17:P17 N19:P19">
    <cfRule type="cellIs" priority="60" operator="notEqual">
      <formula>"0"</formula>
    </cfRule>
  </conditionalFormatting>
  <conditionalFormatting sqref="O20:P20">
    <cfRule type="cellIs" priority="10" operator="notEqual">
      <formula>"0"</formula>
    </cfRule>
  </conditionalFormatting>
  <conditionalFormatting sqref="O23:P23 N25:P25">
    <cfRule type="cellIs" priority="70" operator="notEqual">
      <formula>"0"</formula>
    </cfRule>
  </conditionalFormatting>
  <conditionalFormatting sqref="O26:P26">
    <cfRule type="cellIs" priority="15" operator="notEqual">
      <formula>"0"</formula>
    </cfRule>
  </conditionalFormatting>
  <conditionalFormatting sqref="O29:P29 N31:P31">
    <cfRule type="cellIs" priority="80" operator="notEqual">
      <formula>"0"</formula>
    </cfRule>
  </conditionalFormatting>
  <conditionalFormatting sqref="O32:P32">
    <cfRule type="cellIs" priority="20" operator="notEqual">
      <formula>"0"</formula>
    </cfRule>
  </conditionalFormatting>
  <conditionalFormatting sqref="O35:P35 N37:P37">
    <cfRule type="cellIs" priority="90" operator="notEqual">
      <formula>"0"</formula>
    </cfRule>
  </conditionalFormatting>
  <conditionalFormatting sqref="O38:P38">
    <cfRule type="cellIs" priority="25" operator="notEqual">
      <formula>"0"</formula>
    </cfRule>
  </conditionalFormatting>
  <conditionalFormatting sqref="O41:P41 N43:P43">
    <cfRule type="cellIs" priority="100" operator="notEqual">
      <formula>"0"</formula>
    </cfRule>
  </conditionalFormatting>
  <conditionalFormatting sqref="O44:P44">
    <cfRule type="cellIs" priority="30" operator="notEqual">
      <formula>"0"</formula>
    </cfRule>
  </conditionalFormatting>
  <conditionalFormatting sqref="O47:P47 N49:P49">
    <cfRule type="cellIs" priority="110" operator="notEqual">
      <formula>"0"</formula>
    </cfRule>
  </conditionalFormatting>
  <conditionalFormatting sqref="S14:T14">
    <cfRule type="cellIs" priority="4" operator="notEqual">
      <formula>"0"</formula>
    </cfRule>
  </conditionalFormatting>
  <conditionalFormatting sqref="S17:T17 R19:T19">
    <cfRule type="cellIs" priority="58" operator="notEqual">
      <formula>"0"</formula>
    </cfRule>
  </conditionalFormatting>
  <conditionalFormatting sqref="S20:T20">
    <cfRule type="cellIs" priority="9" operator="notEqual">
      <formula>"0"</formula>
    </cfRule>
  </conditionalFormatting>
  <conditionalFormatting sqref="S23:T23 R25:T25">
    <cfRule type="cellIs" priority="68" operator="notEqual">
      <formula>"0"</formula>
    </cfRule>
  </conditionalFormatting>
  <conditionalFormatting sqref="S26:T26">
    <cfRule type="cellIs" priority="14" operator="notEqual">
      <formula>"0"</formula>
    </cfRule>
  </conditionalFormatting>
  <conditionalFormatting sqref="S29:T29 R31:T31">
    <cfRule type="cellIs" priority="78" operator="notEqual">
      <formula>"0"</formula>
    </cfRule>
  </conditionalFormatting>
  <conditionalFormatting sqref="S32:T32">
    <cfRule type="cellIs" priority="19" operator="notEqual">
      <formula>"0"</formula>
    </cfRule>
  </conditionalFormatting>
  <conditionalFormatting sqref="S35:T35 R37:T37">
    <cfRule type="cellIs" priority="88" operator="notEqual">
      <formula>"0"</formula>
    </cfRule>
  </conditionalFormatting>
  <conditionalFormatting sqref="S38:T38">
    <cfRule type="cellIs" priority="24" operator="notEqual">
      <formula>"0"</formula>
    </cfRule>
  </conditionalFormatting>
  <conditionalFormatting sqref="S41:T41 R43:T43">
    <cfRule type="cellIs" priority="98" operator="notEqual">
      <formula>"0"</formula>
    </cfRule>
  </conditionalFormatting>
  <conditionalFormatting sqref="S44:T44">
    <cfRule type="cellIs" priority="29" operator="notEqual">
      <formula>"0"</formula>
    </cfRule>
  </conditionalFormatting>
  <conditionalFormatting sqref="S47:T47 R49:T49">
    <cfRule type="cellIs" priority="108" operator="notEqual">
      <formula>"0"</formula>
    </cfRule>
  </conditionalFormatting>
  <conditionalFormatting sqref="W14:X14">
    <cfRule type="cellIs" priority="3" operator="notEqual">
      <formula>"0"</formula>
    </cfRule>
  </conditionalFormatting>
  <conditionalFormatting sqref="W17:X17 V19:X19">
    <cfRule type="cellIs" priority="56" operator="notEqual">
      <formula>"0"</formula>
    </cfRule>
  </conditionalFormatting>
  <conditionalFormatting sqref="W20:X20">
    <cfRule type="cellIs" priority="8" operator="notEqual">
      <formula>"0"</formula>
    </cfRule>
  </conditionalFormatting>
  <conditionalFormatting sqref="W23:X23 V25:X25">
    <cfRule type="cellIs" priority="66" operator="notEqual">
      <formula>"0"</formula>
    </cfRule>
  </conditionalFormatting>
  <conditionalFormatting sqref="W26:X26">
    <cfRule type="cellIs" priority="13" operator="notEqual">
      <formula>"0"</formula>
    </cfRule>
  </conditionalFormatting>
  <conditionalFormatting sqref="W29:X29 V31:X31">
    <cfRule type="cellIs" priority="76" operator="notEqual">
      <formula>"0"</formula>
    </cfRule>
  </conditionalFormatting>
  <conditionalFormatting sqref="W32:X32">
    <cfRule type="cellIs" priority="18" operator="notEqual">
      <formula>"0"</formula>
    </cfRule>
  </conditionalFormatting>
  <conditionalFormatting sqref="W35:X35 V37:X37">
    <cfRule type="cellIs" priority="86" operator="notEqual">
      <formula>"0"</formula>
    </cfRule>
  </conditionalFormatting>
  <conditionalFormatting sqref="W38:X38">
    <cfRule type="cellIs" priority="23" operator="notEqual">
      <formula>"0"</formula>
    </cfRule>
  </conditionalFormatting>
  <conditionalFormatting sqref="W41:X41 V43:X43">
    <cfRule type="cellIs" priority="96" operator="notEqual">
      <formula>"0"</formula>
    </cfRule>
  </conditionalFormatting>
  <conditionalFormatting sqref="W44:X44">
    <cfRule type="cellIs" priority="28" operator="notEqual">
      <formula>"0"</formula>
    </cfRule>
  </conditionalFormatting>
  <conditionalFormatting sqref="W47:X47 V49:X49">
    <cfRule type="cellIs" priority="106" operator="notEqual">
      <formula>"0"</formula>
    </cfRule>
  </conditionalFormatting>
  <conditionalFormatting sqref="AA14:AB14">
    <cfRule type="cellIs" priority="2" operator="notEqual">
      <formula>"0"</formula>
    </cfRule>
  </conditionalFormatting>
  <conditionalFormatting sqref="AA17:AB17 Z19:AB19">
    <cfRule type="cellIs" priority="54" operator="notEqual">
      <formula>"0"</formula>
    </cfRule>
  </conditionalFormatting>
  <conditionalFormatting sqref="AA20:AB20">
    <cfRule type="cellIs" priority="7" operator="notEqual">
      <formula>"0"</formula>
    </cfRule>
  </conditionalFormatting>
  <conditionalFormatting sqref="AA23:AB23 Z25:AB25">
    <cfRule type="cellIs" priority="64" operator="notEqual">
      <formula>"0"</formula>
    </cfRule>
  </conditionalFormatting>
  <conditionalFormatting sqref="AA26:AB26">
    <cfRule type="cellIs" priority="12" operator="notEqual">
      <formula>"0"</formula>
    </cfRule>
  </conditionalFormatting>
  <conditionalFormatting sqref="AA29:AB29 Z31:AB31">
    <cfRule type="cellIs" priority="74" operator="notEqual">
      <formula>"0"</formula>
    </cfRule>
  </conditionalFormatting>
  <conditionalFormatting sqref="AA32:AB32">
    <cfRule type="cellIs" priority="17" operator="notEqual">
      <formula>"0"</formula>
    </cfRule>
  </conditionalFormatting>
  <conditionalFormatting sqref="AA35:AB35 Z37:AB37">
    <cfRule type="cellIs" priority="84" operator="notEqual">
      <formula>"0"</formula>
    </cfRule>
  </conditionalFormatting>
  <conditionalFormatting sqref="AA38:AB38">
    <cfRule type="cellIs" priority="22" operator="notEqual">
      <formula>"0"</formula>
    </cfRule>
  </conditionalFormatting>
  <conditionalFormatting sqref="AA41:AB41 Z43:AB43">
    <cfRule type="cellIs" priority="94" operator="notEqual">
      <formula>"0"</formula>
    </cfRule>
  </conditionalFormatting>
  <conditionalFormatting sqref="AA44:AB44">
    <cfRule type="cellIs" priority="27" operator="notEqual">
      <formula>"0"</formula>
    </cfRule>
  </conditionalFormatting>
  <conditionalFormatting sqref="AA47:AB47 Z49:AB49">
    <cfRule type="cellIs" priority="104" operator="notEqual">
      <formula>"0"</formula>
    </cfRule>
  </conditionalFormatting>
  <conditionalFormatting sqref="AE14:AF14">
    <cfRule type="cellIs" priority="1" operator="notEqual">
      <formula>"0"</formula>
    </cfRule>
  </conditionalFormatting>
  <conditionalFormatting sqref="AE17:AF17 AD19:AF19">
    <cfRule type="cellIs" priority="52" operator="notEqual">
      <formula>"0"</formula>
    </cfRule>
  </conditionalFormatting>
  <conditionalFormatting sqref="AE20:AF20">
    <cfRule type="cellIs" priority="6" operator="notEqual">
      <formula>"0"</formula>
    </cfRule>
  </conditionalFormatting>
  <conditionalFormatting sqref="AE23:AF23 AD25:AF25">
    <cfRule type="cellIs" priority="62" operator="notEqual">
      <formula>"0"</formula>
    </cfRule>
  </conditionalFormatting>
  <conditionalFormatting sqref="AE26:AF26">
    <cfRule type="cellIs" priority="11" operator="notEqual">
      <formula>"0"</formula>
    </cfRule>
  </conditionalFormatting>
  <conditionalFormatting sqref="AE29:AF29 AD31:AF31">
    <cfRule type="cellIs" priority="72" operator="notEqual">
      <formula>"0"</formula>
    </cfRule>
  </conditionalFormatting>
  <conditionalFormatting sqref="AE32:AF32">
    <cfRule type="cellIs" priority="16" operator="notEqual">
      <formula>"0"</formula>
    </cfRule>
  </conditionalFormatting>
  <conditionalFormatting sqref="AE35:AF35 AD37:AF37">
    <cfRule type="cellIs" priority="82" operator="notEqual">
      <formula>"0"</formula>
    </cfRule>
  </conditionalFormatting>
  <conditionalFormatting sqref="AE38:AF38">
    <cfRule type="cellIs" priority="21" operator="notEqual">
      <formula>"0"</formula>
    </cfRule>
  </conditionalFormatting>
  <conditionalFormatting sqref="AE41:AF41 AD43:AF43">
    <cfRule type="cellIs" priority="92" operator="notEqual">
      <formula>"0"</formula>
    </cfRule>
  </conditionalFormatting>
  <conditionalFormatting sqref="AE44:AF44">
    <cfRule type="cellIs" priority="26" operator="notEqual">
      <formula>"0"</formula>
    </cfRule>
  </conditionalFormatting>
  <conditionalFormatting sqref="AE47:AF47 AD49:AF49">
    <cfRule type="cellIs" priority="102" operator="notEqual">
      <formula>"0"</formula>
    </cfRule>
  </conditionalFormatting>
  <conditionalFormatting sqref="AH12:AH13">
    <cfRule type="cellIs" priority="222" operator="notEqual">
      <formula>"0"</formula>
    </cfRule>
  </conditionalFormatting>
  <dataValidations count="5">
    <dataValidation type="list" allowBlank="1" showInputMessage="1" showErrorMessage="1" sqref="E5:F6" xr:uid="{DE4C4EBC-439E-4E85-9B13-C40E822560E3}">
      <formula1>$DI$14:$DI$17</formula1>
    </dataValidation>
    <dataValidation type="list" allowBlank="1" showInputMessage="1" showErrorMessage="1" sqref="L46:L48 K14:K17 L16:L18 K20:K23 L22:L24 K26:K29 L28:L30 K32:K35 L34:L36 K38:K41 L40:L42 K44:K47 I14:I49" xr:uid="{3C9B833E-18C2-433F-B8B6-6DE27558BA0C}">
      <formula1>$DK$14:$DK$15</formula1>
    </dataValidation>
    <dataValidation type="list" allowBlank="1" showInputMessage="1" showErrorMessage="1" sqref="AT50 AT38 AT14 AR20 AT26 AT32 AR14 AT20 AR26 AR32 AR38 AR44 AT44" xr:uid="{17857EC1-9CAF-4596-A361-A0FA2930F44E}">
      <formula1>$DM$14:$DM$20</formula1>
    </dataValidation>
    <dataValidation type="list" allowBlank="1" showInputMessage="1" showErrorMessage="1" sqref="N23 R23 V23 Z23 AD23 N29 R29 V29 Z29 AD29 N35 R35 V35 Z35 AD35 N41 R41 V41 Z41 AD41 N47 R47 V47 Z47 AD47 N17 R17 V17 Z17 AD17" xr:uid="{D5B946DB-E868-4330-AD23-A82BB53E05B2}">
      <formula1>$DR$14:$DR$22</formula1>
    </dataValidation>
    <dataValidation type="list" allowBlank="1" showInputMessage="1" showErrorMessage="1" sqref="N20 R20 V20 Z20 AD20 N26 R26 V26 Z26 AD26 N32 R32 V32 Z32 AD32 N38 R38 V38 Z38 AD38 N44 R44 V44 Z44 AD44 N14 R14 V14 Z14 AD14" xr:uid="{D4B72F1D-3ABC-47D2-9EBC-FFE836F36150}">
      <formula1>$DN$14:$DN$132</formula1>
    </dataValidation>
  </dataValidations>
  <pageMargins left="0.28999999999999998" right="0.11811023622047245" top="0.44" bottom="0.15748031496062992" header="0.23622047244094491" footer="0.19685039370078741"/>
  <pageSetup paperSize="9" scale="55" fitToHeight="0" orientation="landscape" cellComments="asDisplayed"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F60378-3863-4223-B03F-7701E226DEC2}">
  <sheetPr>
    <tabColor theme="7" tint="0.39997558519241921"/>
  </sheetPr>
  <dimension ref="A1:FB141"/>
  <sheetViews>
    <sheetView view="pageBreakPreview" zoomScale="90" zoomScaleNormal="90" zoomScaleSheetLayoutView="90" zoomScalePageLayoutView="80" workbookViewId="0">
      <selection activeCell="Z7" sqref="Z7:AA8"/>
    </sheetView>
  </sheetViews>
  <sheetFormatPr defaultColWidth="5" defaultRowHeight="16.5" customHeight="1" outlineLevelCol="1"/>
  <cols>
    <col min="1" max="1" width="1.375" style="3" customWidth="1"/>
    <col min="2" max="17" width="4.75" style="3" customWidth="1"/>
    <col min="18" max="18" width="4.75" style="12" customWidth="1"/>
    <col min="19" max="21" width="4.75" style="13" customWidth="1"/>
    <col min="22" max="24" width="4.75" style="3" customWidth="1"/>
    <col min="25" max="26" width="4.75" style="13" customWidth="1"/>
    <col min="27" max="29" width="4.75" style="3" customWidth="1"/>
    <col min="30" max="30" width="4.75" style="13" customWidth="1"/>
    <col min="31" max="33" width="4.75" style="3" customWidth="1"/>
    <col min="34" max="34" width="4.75" style="13" customWidth="1"/>
    <col min="35" max="37" width="4.75" style="3" customWidth="1"/>
    <col min="38" max="38" width="4.75" style="13" customWidth="1"/>
    <col min="39" max="41" width="4.75" style="3" customWidth="1"/>
    <col min="42" max="42" width="4.75" style="13" customWidth="1"/>
    <col min="43" max="51" width="4.75" style="3" customWidth="1"/>
    <col min="52" max="52" width="4.875" style="3" customWidth="1"/>
    <col min="53" max="53" width="4.875" style="7" customWidth="1"/>
    <col min="54" max="54" width="7.75" style="7" customWidth="1"/>
    <col min="55" max="55" width="7.75" style="7" bestFit="1" customWidth="1"/>
    <col min="56" max="56" width="8.875" style="7" bestFit="1" customWidth="1"/>
    <col min="57" max="57" width="8.375" style="7" bestFit="1" customWidth="1"/>
    <col min="58" max="58" width="8.375" style="7" customWidth="1"/>
    <col min="59" max="59" width="3.625" style="7" hidden="1" customWidth="1" outlineLevel="1"/>
    <col min="60" max="60" width="6.25" style="7" hidden="1" customWidth="1" outlineLevel="1"/>
    <col min="61" max="62" width="7.75" style="7" hidden="1" customWidth="1" outlineLevel="1"/>
    <col min="63" max="63" width="8.875" style="7" hidden="1" customWidth="1" outlineLevel="1"/>
    <col min="64" max="65" width="8.375" style="7" hidden="1" customWidth="1" outlineLevel="1"/>
    <col min="66" max="66" width="4" style="7" hidden="1" customWidth="1" outlineLevel="1"/>
    <col min="67" max="67" width="6.25" style="7" hidden="1" customWidth="1" outlineLevel="1"/>
    <col min="68" max="72" width="7.875" style="7" hidden="1" customWidth="1" outlineLevel="1"/>
    <col min="73" max="79" width="0" style="7" hidden="1" customWidth="1" outlineLevel="1"/>
    <col min="80" max="82" width="10" style="7" hidden="1" customWidth="1" outlineLevel="1"/>
    <col min="83" max="85" width="10" style="15" hidden="1" customWidth="1" outlineLevel="1"/>
    <col min="86" max="95" width="10" style="16" hidden="1" customWidth="1" outlineLevel="1"/>
    <col min="96" max="96" width="11.75" style="16" hidden="1" customWidth="1" outlineLevel="1"/>
    <col min="97" max="97" width="10" style="16" hidden="1" customWidth="1" outlineLevel="1"/>
    <col min="98" max="99" width="10" style="5" hidden="1" customWidth="1" outlineLevel="1"/>
    <col min="100" max="101" width="11" style="5" hidden="1" customWidth="1" outlineLevel="1"/>
    <col min="102" max="104" width="11" style="6" hidden="1" customWidth="1" outlineLevel="1"/>
    <col min="105" max="105" width="11" style="16" hidden="1" customWidth="1" outlineLevel="1"/>
    <col min="106" max="106" width="11" style="6" hidden="1" customWidth="1" outlineLevel="1"/>
    <col min="107" max="107" width="10" style="16" hidden="1" customWidth="1" outlineLevel="1"/>
    <col min="108" max="108" width="11" style="16" hidden="1" customWidth="1" outlineLevel="1"/>
    <col min="109" max="113" width="10" style="7" hidden="1" customWidth="1" outlineLevel="1"/>
    <col min="114" max="114" width="32.75" style="7" hidden="1" customWidth="1" outlineLevel="1"/>
    <col min="115" max="115" width="9.625" style="7" hidden="1" customWidth="1" outlineLevel="1"/>
    <col min="116" max="116" width="7.75" style="8" hidden="1" customWidth="1" outlineLevel="1"/>
    <col min="117" max="117" width="11.5" style="9" hidden="1" customWidth="1" outlineLevel="1"/>
    <col min="118" max="118" width="9.25" style="8" hidden="1" customWidth="1" outlineLevel="1"/>
    <col min="119" max="119" width="15.75" style="8" hidden="1" customWidth="1" outlineLevel="1"/>
    <col min="120" max="120" width="15.5" style="8" hidden="1" customWidth="1" outlineLevel="1"/>
    <col min="121" max="121" width="12" style="10" hidden="1" customWidth="1" outlineLevel="1"/>
    <col min="122" max="122" width="9.25" style="8" hidden="1" customWidth="1" outlineLevel="1"/>
    <col min="123" max="123" width="14.375" style="8" hidden="1" customWidth="1" outlineLevel="1"/>
    <col min="124" max="124" width="10.875" style="8" hidden="1" customWidth="1" outlineLevel="1"/>
    <col min="125" max="125" width="13.75" style="3" hidden="1" customWidth="1" outlineLevel="1"/>
    <col min="126" max="126" width="11.5" style="3" hidden="1" customWidth="1" outlineLevel="1"/>
    <col min="127" max="127" width="11.5" style="1" hidden="1" customWidth="1" outlineLevel="1"/>
    <col min="128" max="129" width="5" style="3" hidden="1" customWidth="1" outlineLevel="1"/>
    <col min="130" max="130" width="6.375" style="7" hidden="1" customWidth="1" outlineLevel="1"/>
    <col min="131" max="131" width="15.375" style="8" hidden="1" customWidth="1" outlineLevel="1"/>
    <col min="132" max="132" width="14.375" style="7" hidden="1" customWidth="1" outlineLevel="1"/>
    <col min="133" max="133" width="8.375" style="3" customWidth="1" collapsed="1"/>
    <col min="134" max="16384" width="5" style="3"/>
  </cols>
  <sheetData>
    <row r="1" spans="1:158" s="1" customFormat="1" ht="16.5" customHeight="1" thickBot="1">
      <c r="D1" s="141"/>
      <c r="E1" s="141"/>
      <c r="F1" s="141"/>
      <c r="G1" s="141"/>
      <c r="H1" s="141"/>
      <c r="I1" s="141"/>
      <c r="J1" s="141"/>
      <c r="K1" s="141"/>
      <c r="L1" s="141"/>
      <c r="M1" s="141"/>
      <c r="N1" s="141"/>
      <c r="O1" s="141"/>
      <c r="P1" s="141"/>
      <c r="Q1" s="141"/>
      <c r="R1" s="141"/>
      <c r="S1" s="141"/>
      <c r="T1" s="141"/>
      <c r="U1" s="141"/>
      <c r="V1" s="3"/>
      <c r="W1" s="3"/>
      <c r="AZ1" s="2"/>
      <c r="CB1" s="3"/>
      <c r="CC1" s="3"/>
      <c r="CD1" s="3"/>
      <c r="CE1" s="4"/>
      <c r="CF1" s="4"/>
      <c r="CG1" s="4"/>
      <c r="CH1" s="5"/>
      <c r="CI1" s="5"/>
      <c r="CJ1" s="5"/>
      <c r="CK1" s="5"/>
      <c r="CL1" s="5"/>
      <c r="CM1" s="5"/>
      <c r="CN1" s="5"/>
      <c r="CO1" s="5"/>
      <c r="CP1" s="5"/>
      <c r="CQ1" s="5"/>
      <c r="CR1" s="5"/>
      <c r="CS1" s="5"/>
      <c r="CT1" s="5"/>
      <c r="CU1" s="5"/>
      <c r="CV1" s="5"/>
      <c r="CW1" s="5"/>
      <c r="CX1" s="6"/>
      <c r="CY1" s="6"/>
      <c r="CZ1" s="6"/>
      <c r="DA1" s="5"/>
      <c r="DB1" s="6"/>
      <c r="DC1" s="5"/>
      <c r="DD1" s="5"/>
      <c r="DE1" s="7"/>
      <c r="DF1" s="7"/>
      <c r="DG1" s="7"/>
      <c r="DH1" s="7"/>
      <c r="DI1" s="7"/>
      <c r="DJ1" s="7"/>
      <c r="DK1" s="7"/>
      <c r="DL1" s="8"/>
      <c r="DM1" s="9"/>
      <c r="DN1" s="8"/>
      <c r="DO1" s="8"/>
      <c r="DP1" s="8"/>
      <c r="DQ1" s="10"/>
      <c r="DR1" s="8"/>
      <c r="DS1" s="8"/>
      <c r="DT1" s="8"/>
      <c r="DU1" s="3"/>
      <c r="DV1" s="3"/>
      <c r="DW1" s="11"/>
      <c r="DX1" s="3"/>
      <c r="DY1" s="3"/>
      <c r="DZ1" s="3"/>
      <c r="EB1" s="3"/>
      <c r="EC1" s="3"/>
      <c r="ED1" s="3"/>
      <c r="EE1" s="3"/>
      <c r="EF1" s="3"/>
      <c r="EG1" s="3"/>
      <c r="EH1" s="3"/>
      <c r="EI1" s="3"/>
      <c r="EJ1" s="3"/>
      <c r="EO1" s="3"/>
      <c r="EP1" s="3"/>
      <c r="EX1" s="3"/>
      <c r="EY1" s="3"/>
      <c r="FA1" s="3"/>
      <c r="FB1" s="3"/>
    </row>
    <row r="2" spans="1:158" ht="16.5" customHeight="1">
      <c r="B2" s="471" t="s">
        <v>378</v>
      </c>
      <c r="C2" s="471"/>
      <c r="D2" s="471"/>
      <c r="E2" s="471"/>
      <c r="F2" s="471"/>
      <c r="G2" s="471"/>
      <c r="H2" s="471"/>
      <c r="I2" s="471"/>
      <c r="J2" s="471"/>
      <c r="K2" s="471"/>
      <c r="L2" s="471"/>
      <c r="M2" s="471"/>
      <c r="N2" s="471"/>
      <c r="O2" s="471"/>
      <c r="P2" s="471"/>
      <c r="Q2" s="471"/>
      <c r="R2" s="471"/>
      <c r="S2" s="471"/>
      <c r="T2" s="471"/>
      <c r="U2" s="471"/>
      <c r="V2" s="758" t="s">
        <v>204</v>
      </c>
      <c r="W2" s="758"/>
      <c r="X2" s="758"/>
      <c r="Y2" s="758"/>
      <c r="Z2" s="758"/>
      <c r="AA2" s="758"/>
      <c r="AB2" s="758"/>
      <c r="AC2" s="758"/>
      <c r="AD2" s="758"/>
      <c r="AE2" s="758"/>
      <c r="AR2" s="14" t="s">
        <v>0</v>
      </c>
      <c r="AS2" s="425">
        <v>1</v>
      </c>
      <c r="AT2" s="426"/>
      <c r="AV2" s="14" t="s">
        <v>1</v>
      </c>
      <c r="AW2" s="425">
        <v>1</v>
      </c>
      <c r="AX2" s="426"/>
      <c r="AZ2" s="2"/>
      <c r="CB2" s="3"/>
      <c r="CC2" s="3"/>
      <c r="CD2" s="3"/>
      <c r="CE2" s="4"/>
      <c r="CF2" s="4"/>
      <c r="CG2" s="4"/>
      <c r="CH2" s="5"/>
      <c r="CI2" s="5"/>
      <c r="CJ2" s="5"/>
      <c r="CK2" s="5"/>
      <c r="CL2" s="5"/>
      <c r="CM2" s="5"/>
      <c r="CN2" s="5"/>
      <c r="CO2" s="5"/>
      <c r="CP2" s="5"/>
      <c r="CQ2" s="5"/>
      <c r="CR2" s="5"/>
      <c r="CS2" s="5"/>
      <c r="DA2" s="5"/>
      <c r="DC2" s="5"/>
      <c r="DD2" s="5"/>
      <c r="DW2" s="11"/>
      <c r="DZ2" s="3"/>
      <c r="EA2" s="1"/>
      <c r="EB2" s="3"/>
      <c r="EZ2" s="1"/>
    </row>
    <row r="3" spans="1:158" ht="16.5" customHeight="1" thickBot="1">
      <c r="B3" s="471"/>
      <c r="C3" s="471"/>
      <c r="D3" s="471"/>
      <c r="E3" s="471"/>
      <c r="F3" s="471"/>
      <c r="G3" s="471"/>
      <c r="H3" s="471"/>
      <c r="I3" s="471"/>
      <c r="J3" s="471"/>
      <c r="K3" s="471"/>
      <c r="L3" s="471"/>
      <c r="M3" s="471"/>
      <c r="N3" s="471"/>
      <c r="O3" s="471"/>
      <c r="P3" s="471"/>
      <c r="Q3" s="471"/>
      <c r="R3" s="471"/>
      <c r="S3" s="471"/>
      <c r="T3" s="471"/>
      <c r="U3" s="471"/>
      <c r="V3" s="758"/>
      <c r="W3" s="758"/>
      <c r="X3" s="758"/>
      <c r="Y3" s="758"/>
      <c r="Z3" s="758"/>
      <c r="AA3" s="758"/>
      <c r="AB3" s="758"/>
      <c r="AC3" s="758"/>
      <c r="AD3" s="758"/>
      <c r="AE3" s="758"/>
      <c r="AS3" s="427"/>
      <c r="AT3" s="428"/>
      <c r="AV3" s="14"/>
      <c r="AW3" s="427"/>
      <c r="AX3" s="428"/>
      <c r="AY3" s="4"/>
      <c r="AZ3" s="2"/>
      <c r="CB3" s="3"/>
      <c r="CC3" s="3"/>
      <c r="CD3" s="3"/>
      <c r="CE3" s="4"/>
      <c r="CF3" s="4"/>
      <c r="CG3" s="4"/>
      <c r="CH3" s="5"/>
      <c r="CI3" s="5"/>
      <c r="CJ3" s="5"/>
      <c r="CK3" s="5"/>
      <c r="CL3" s="5"/>
      <c r="CM3" s="5"/>
      <c r="CN3" s="5"/>
      <c r="CO3" s="5"/>
      <c r="CP3" s="5"/>
      <c r="CQ3" s="5"/>
      <c r="CR3" s="5"/>
      <c r="CS3" s="5"/>
      <c r="DA3" s="5"/>
      <c r="DC3" s="5"/>
      <c r="DD3" s="5"/>
      <c r="DW3" s="11"/>
      <c r="DZ3" s="3"/>
      <c r="EA3" s="1"/>
      <c r="EB3" s="3"/>
      <c r="EZ3" s="1"/>
    </row>
    <row r="4" spans="1:158" ht="16.5" customHeight="1" thickBot="1">
      <c r="A4" s="2"/>
      <c r="B4" s="2"/>
      <c r="V4" s="759"/>
      <c r="W4" s="759"/>
      <c r="X4" s="759"/>
      <c r="Y4" s="759"/>
      <c r="Z4" s="759"/>
      <c r="AA4" s="759"/>
      <c r="AB4" s="759"/>
      <c r="AC4" s="759"/>
      <c r="AD4" s="759"/>
      <c r="AE4" s="759"/>
      <c r="AG4" s="906" t="s">
        <v>495</v>
      </c>
      <c r="AH4" s="905"/>
      <c r="AI4" s="905"/>
      <c r="CB4" s="3"/>
      <c r="CC4" s="3"/>
      <c r="CD4" s="3"/>
      <c r="CN4" s="531" t="s">
        <v>4</v>
      </c>
      <c r="CO4" s="532"/>
      <c r="CP4" s="537" t="s">
        <v>5</v>
      </c>
      <c r="CQ4" s="538"/>
      <c r="CR4" s="541" t="s">
        <v>6</v>
      </c>
      <c r="CT4" s="17"/>
      <c r="CU4" s="18"/>
      <c r="CV4" s="19" t="s">
        <v>7</v>
      </c>
      <c r="CW4" s="20"/>
      <c r="CX4" s="21"/>
      <c r="CY4" s="22"/>
      <c r="CZ4" s="23"/>
      <c r="DA4" s="23" t="s">
        <v>8</v>
      </c>
      <c r="DC4" s="549" t="s">
        <v>9</v>
      </c>
      <c r="DD4" s="550"/>
      <c r="DE4" s="553" t="s">
        <v>10</v>
      </c>
      <c r="DF4" s="528" t="s">
        <v>11</v>
      </c>
      <c r="DG4" s="528" t="s">
        <v>11</v>
      </c>
      <c r="DH4" s="15"/>
      <c r="DZ4" s="3"/>
      <c r="EA4" s="1"/>
      <c r="EB4" s="3"/>
      <c r="EZ4" s="1"/>
    </row>
    <row r="5" spans="1:158" ht="16.5" customHeight="1">
      <c r="A5" s="2"/>
      <c r="B5" s="2"/>
      <c r="C5" s="760" t="s">
        <v>2</v>
      </c>
      <c r="D5" s="761"/>
      <c r="E5" s="764" t="s">
        <v>62</v>
      </c>
      <c r="F5" s="765"/>
      <c r="G5" s="768">
        <v>4</v>
      </c>
      <c r="H5" s="769"/>
      <c r="I5" s="142"/>
      <c r="X5" s="12"/>
      <c r="CB5" s="3"/>
      <c r="CC5" s="24"/>
      <c r="CD5" s="3"/>
      <c r="CN5" s="533"/>
      <c r="CO5" s="534"/>
      <c r="CP5" s="539"/>
      <c r="CQ5" s="540"/>
      <c r="CR5" s="542"/>
      <c r="CT5" s="26" t="s">
        <v>8</v>
      </c>
      <c r="CU5" s="27"/>
      <c r="CV5" s="28"/>
      <c r="CW5" s="29"/>
      <c r="CX5" s="30" t="s">
        <v>13</v>
      </c>
      <c r="CY5" s="31" t="s">
        <v>14</v>
      </c>
      <c r="CZ5" s="32"/>
      <c r="DA5" s="32"/>
      <c r="DC5" s="551"/>
      <c r="DD5" s="552"/>
      <c r="DE5" s="529"/>
      <c r="DF5" s="529"/>
      <c r="DG5" s="529"/>
      <c r="DH5" s="15"/>
      <c r="DZ5" s="3"/>
      <c r="EA5" s="1"/>
      <c r="EB5" s="3"/>
      <c r="EZ5" s="1"/>
    </row>
    <row r="6" spans="1:158" ht="16.5" customHeight="1" thickBot="1">
      <c r="A6" s="2"/>
      <c r="B6" s="2"/>
      <c r="C6" s="762"/>
      <c r="D6" s="763"/>
      <c r="E6" s="766"/>
      <c r="F6" s="767"/>
      <c r="G6" s="770"/>
      <c r="H6" s="771"/>
      <c r="I6" s="143" t="s">
        <v>12</v>
      </c>
      <c r="CB6" s="3"/>
      <c r="CC6" s="24"/>
      <c r="CD6" s="3"/>
      <c r="CN6" s="533"/>
      <c r="CO6" s="534"/>
      <c r="CP6" s="138"/>
      <c r="CQ6" s="139"/>
      <c r="CR6" s="25"/>
      <c r="CT6" s="26"/>
      <c r="CU6" s="27"/>
      <c r="CV6" s="28"/>
      <c r="CW6" s="29"/>
      <c r="CX6" s="30"/>
      <c r="CY6" s="31"/>
      <c r="CZ6" s="32"/>
      <c r="DA6" s="32"/>
      <c r="DC6" s="33"/>
      <c r="DD6" s="34"/>
      <c r="DE6" s="529"/>
      <c r="DF6" s="529"/>
      <c r="DG6" s="529"/>
      <c r="DH6" s="15"/>
      <c r="DZ6" s="3"/>
      <c r="EA6" s="1"/>
      <c r="EB6" s="3"/>
      <c r="EZ6" s="1"/>
    </row>
    <row r="7" spans="1:158" ht="16.5" customHeight="1" thickBot="1">
      <c r="A7" s="2"/>
      <c r="B7" s="2"/>
      <c r="Q7" s="448" t="s">
        <v>205</v>
      </c>
      <c r="R7" s="449"/>
      <c r="S7" s="772" t="s">
        <v>206</v>
      </c>
      <c r="T7" s="772"/>
      <c r="U7" s="774">
        <v>7</v>
      </c>
      <c r="V7" s="776" t="s">
        <v>207</v>
      </c>
      <c r="W7" s="778">
        <v>10</v>
      </c>
      <c r="X7" s="778"/>
      <c r="Y7" s="776" t="s">
        <v>208</v>
      </c>
      <c r="Z7" s="774">
        <v>11</v>
      </c>
      <c r="AA7" s="774"/>
      <c r="AB7" s="780" t="s">
        <v>209</v>
      </c>
      <c r="AD7" s="452" t="s">
        <v>313</v>
      </c>
      <c r="AE7" s="453"/>
      <c r="AF7" s="782" t="s">
        <v>366</v>
      </c>
      <c r="AG7" s="782"/>
      <c r="AH7" s="782"/>
      <c r="AI7" s="782"/>
      <c r="AJ7" s="782"/>
      <c r="AK7" s="782"/>
      <c r="AL7" s="782"/>
      <c r="AM7" s="782"/>
      <c r="AN7" s="782"/>
      <c r="AO7" s="783"/>
      <c r="AP7" s="784" t="s">
        <v>202</v>
      </c>
      <c r="AQ7" s="453"/>
      <c r="AR7" s="782" t="s">
        <v>368</v>
      </c>
      <c r="AS7" s="782"/>
      <c r="AT7" s="782"/>
      <c r="AU7" s="782"/>
      <c r="AV7" s="782"/>
      <c r="AW7" s="783"/>
      <c r="CB7" s="3"/>
      <c r="CC7" s="24"/>
      <c r="CD7" s="3"/>
      <c r="CN7" s="533"/>
      <c r="CO7" s="534"/>
      <c r="CP7" s="138"/>
      <c r="CQ7" s="139"/>
      <c r="CR7" s="25"/>
      <c r="CT7" s="26"/>
      <c r="CU7" s="27"/>
      <c r="CV7" s="28"/>
      <c r="CW7" s="29"/>
      <c r="CX7" s="30"/>
      <c r="CY7" s="31"/>
      <c r="CZ7" s="32"/>
      <c r="DA7" s="32"/>
      <c r="DC7" s="33"/>
      <c r="DD7" s="34"/>
      <c r="DE7" s="529"/>
      <c r="DF7" s="529"/>
      <c r="DG7" s="529"/>
      <c r="DH7" s="15"/>
      <c r="DZ7" s="3"/>
      <c r="EA7" s="1"/>
      <c r="EB7" s="3"/>
      <c r="EZ7" s="1"/>
    </row>
    <row r="8" spans="1:158" ht="16.5" customHeight="1" thickBot="1">
      <c r="A8" s="2"/>
      <c r="B8" s="2"/>
      <c r="C8" s="785" t="s">
        <v>15</v>
      </c>
      <c r="D8" s="786"/>
      <c r="E8" s="791" t="s">
        <v>365</v>
      </c>
      <c r="F8" s="791"/>
      <c r="G8" s="791"/>
      <c r="H8" s="791"/>
      <c r="I8" s="791"/>
      <c r="J8" s="791"/>
      <c r="K8" s="791"/>
      <c r="L8" s="791"/>
      <c r="M8" s="791"/>
      <c r="N8" s="791"/>
      <c r="O8" s="792"/>
      <c r="P8" s="359"/>
      <c r="Q8" s="450"/>
      <c r="R8" s="451"/>
      <c r="S8" s="773"/>
      <c r="T8" s="773"/>
      <c r="U8" s="775"/>
      <c r="V8" s="777"/>
      <c r="W8" s="779"/>
      <c r="X8" s="779"/>
      <c r="Y8" s="777"/>
      <c r="Z8" s="775"/>
      <c r="AA8" s="775"/>
      <c r="AB8" s="781"/>
      <c r="AD8" s="454"/>
      <c r="AE8" s="455"/>
      <c r="AF8" s="495"/>
      <c r="AG8" s="495"/>
      <c r="AH8" s="495"/>
      <c r="AI8" s="495"/>
      <c r="AJ8" s="495"/>
      <c r="AK8" s="495"/>
      <c r="AL8" s="495"/>
      <c r="AM8" s="495"/>
      <c r="AN8" s="495"/>
      <c r="AO8" s="496"/>
      <c r="AP8" s="454"/>
      <c r="AQ8" s="455"/>
      <c r="AR8" s="495"/>
      <c r="AS8" s="495"/>
      <c r="AT8" s="495"/>
      <c r="AU8" s="495"/>
      <c r="AV8" s="495"/>
      <c r="AW8" s="496"/>
      <c r="CB8" s="3"/>
      <c r="CC8" s="24"/>
      <c r="CD8" s="3"/>
      <c r="CN8" s="533"/>
      <c r="CO8" s="534"/>
      <c r="CP8" s="138"/>
      <c r="CQ8" s="139"/>
      <c r="CR8" s="25"/>
      <c r="CT8" s="26"/>
      <c r="CU8" s="27"/>
      <c r="CV8" s="28"/>
      <c r="CW8" s="29"/>
      <c r="CX8" s="30"/>
      <c r="CY8" s="31"/>
      <c r="CZ8" s="32"/>
      <c r="DA8" s="32"/>
      <c r="DC8" s="33"/>
      <c r="DD8" s="34"/>
      <c r="DE8" s="529"/>
      <c r="DF8" s="529"/>
      <c r="DG8" s="529"/>
      <c r="DH8" s="15"/>
      <c r="DZ8" s="3"/>
      <c r="EA8" s="1"/>
      <c r="EB8" s="3"/>
      <c r="EZ8" s="1"/>
    </row>
    <row r="9" spans="1:158" ht="16.5" customHeight="1">
      <c r="A9" s="2"/>
      <c r="B9" s="2"/>
      <c r="C9" s="787"/>
      <c r="D9" s="788"/>
      <c r="E9" s="793"/>
      <c r="F9" s="793"/>
      <c r="G9" s="793"/>
      <c r="H9" s="793"/>
      <c r="I9" s="793"/>
      <c r="J9" s="793"/>
      <c r="K9" s="793"/>
      <c r="L9" s="793"/>
      <c r="M9" s="793"/>
      <c r="N9" s="793"/>
      <c r="O9" s="794"/>
      <c r="P9" s="359"/>
      <c r="Q9" s="448" t="s">
        <v>210</v>
      </c>
      <c r="R9" s="449"/>
      <c r="S9" s="772" t="s">
        <v>206</v>
      </c>
      <c r="T9" s="772"/>
      <c r="U9" s="774">
        <v>7</v>
      </c>
      <c r="V9" s="776" t="s">
        <v>207</v>
      </c>
      <c r="W9" s="778">
        <v>10</v>
      </c>
      <c r="X9" s="778"/>
      <c r="Y9" s="776" t="s">
        <v>208</v>
      </c>
      <c r="Z9" s="774">
        <v>13</v>
      </c>
      <c r="AA9" s="774"/>
      <c r="AB9" s="780" t="s">
        <v>209</v>
      </c>
      <c r="AD9" s="429" t="s">
        <v>3</v>
      </c>
      <c r="AE9" s="430"/>
      <c r="AF9" s="491" t="s">
        <v>367</v>
      </c>
      <c r="AG9" s="491"/>
      <c r="AH9" s="491"/>
      <c r="AI9" s="491"/>
      <c r="AJ9" s="491"/>
      <c r="AK9" s="491"/>
      <c r="AL9" s="491"/>
      <c r="AM9" s="491"/>
      <c r="AN9" s="491"/>
      <c r="AO9" s="492"/>
      <c r="AP9" s="429" t="s">
        <v>203</v>
      </c>
      <c r="AQ9" s="430"/>
      <c r="AR9" s="495" t="s">
        <v>369</v>
      </c>
      <c r="AS9" s="495"/>
      <c r="AT9" s="495"/>
      <c r="AU9" s="495"/>
      <c r="AV9" s="495"/>
      <c r="AW9" s="496"/>
      <c r="CB9" s="3"/>
      <c r="CC9" s="24"/>
      <c r="CD9" s="3"/>
      <c r="CN9" s="533"/>
      <c r="CO9" s="534"/>
      <c r="CP9" s="138"/>
      <c r="CQ9" s="139"/>
      <c r="CR9" s="25"/>
      <c r="CT9" s="26"/>
      <c r="CU9" s="27"/>
      <c r="CV9" s="28"/>
      <c r="CW9" s="29"/>
      <c r="CX9" s="30"/>
      <c r="CY9" s="31"/>
      <c r="CZ9" s="32"/>
      <c r="DA9" s="32"/>
      <c r="DC9" s="33"/>
      <c r="DD9" s="34"/>
      <c r="DE9" s="529"/>
      <c r="DF9" s="529"/>
      <c r="DG9" s="529"/>
      <c r="DH9" s="15"/>
      <c r="DZ9" s="3"/>
      <c r="EA9" s="1"/>
      <c r="EB9" s="3"/>
      <c r="EZ9" s="1"/>
    </row>
    <row r="10" spans="1:158" ht="16.5" customHeight="1" thickBot="1">
      <c r="A10" s="2"/>
      <c r="C10" s="789"/>
      <c r="D10" s="790"/>
      <c r="E10" s="795"/>
      <c r="F10" s="795"/>
      <c r="G10" s="795"/>
      <c r="H10" s="795"/>
      <c r="I10" s="795"/>
      <c r="J10" s="795"/>
      <c r="K10" s="795"/>
      <c r="L10" s="795"/>
      <c r="M10" s="795"/>
      <c r="N10" s="795"/>
      <c r="O10" s="796"/>
      <c r="Q10" s="450"/>
      <c r="R10" s="451"/>
      <c r="S10" s="773"/>
      <c r="T10" s="773"/>
      <c r="U10" s="775"/>
      <c r="V10" s="777"/>
      <c r="W10" s="779"/>
      <c r="X10" s="779"/>
      <c r="Y10" s="777"/>
      <c r="Z10" s="775"/>
      <c r="AA10" s="775"/>
      <c r="AB10" s="781"/>
      <c r="AD10" s="431"/>
      <c r="AE10" s="432"/>
      <c r="AF10" s="493"/>
      <c r="AG10" s="493"/>
      <c r="AH10" s="493"/>
      <c r="AI10" s="493"/>
      <c r="AJ10" s="493"/>
      <c r="AK10" s="493"/>
      <c r="AL10" s="493"/>
      <c r="AM10" s="493"/>
      <c r="AN10" s="493"/>
      <c r="AO10" s="494"/>
      <c r="AP10" s="431"/>
      <c r="AQ10" s="432"/>
      <c r="AR10" s="497"/>
      <c r="AS10" s="497"/>
      <c r="AT10" s="497"/>
      <c r="AU10" s="497"/>
      <c r="AV10" s="497"/>
      <c r="AW10" s="498"/>
      <c r="CB10" s="3"/>
      <c r="CC10" s="24"/>
      <c r="CD10" s="3"/>
      <c r="CN10" s="533"/>
      <c r="CO10" s="534"/>
      <c r="CP10" s="138"/>
      <c r="CQ10" s="139"/>
      <c r="CR10" s="25"/>
      <c r="CT10" s="26"/>
      <c r="CU10" s="27"/>
      <c r="CV10" s="28"/>
      <c r="CW10" s="29"/>
      <c r="CX10" s="30"/>
      <c r="CY10" s="31"/>
      <c r="CZ10" s="32"/>
      <c r="DA10" s="32"/>
      <c r="DC10" s="33"/>
      <c r="DD10" s="34"/>
      <c r="DE10" s="529"/>
      <c r="DF10" s="529"/>
      <c r="DG10" s="529"/>
      <c r="DH10" s="15"/>
      <c r="DZ10" s="3"/>
      <c r="EA10" s="1"/>
      <c r="EB10" s="3"/>
      <c r="EZ10" s="1"/>
    </row>
    <row r="11" spans="1:158" ht="16.5" customHeight="1" thickBot="1">
      <c r="A11" s="2"/>
      <c r="B11" s="357"/>
      <c r="C11" s="357"/>
      <c r="D11" s="357"/>
      <c r="E11" s="357"/>
      <c r="CB11" s="3"/>
      <c r="CC11" s="24"/>
      <c r="CD11" s="3"/>
      <c r="CN11" s="533"/>
      <c r="CO11" s="534"/>
      <c r="CP11" s="138"/>
      <c r="CQ11" s="139"/>
      <c r="CR11" s="25"/>
      <c r="CT11" s="26"/>
      <c r="CU11" s="27"/>
      <c r="CV11" s="28"/>
      <c r="CW11" s="29"/>
      <c r="CX11" s="30"/>
      <c r="CY11" s="31"/>
      <c r="CZ11" s="32"/>
      <c r="DA11" s="32"/>
      <c r="DC11" s="33"/>
      <c r="DD11" s="34"/>
      <c r="DE11" s="529"/>
      <c r="DF11" s="529"/>
      <c r="DG11" s="529"/>
      <c r="DH11" s="15"/>
      <c r="DZ11" s="3"/>
      <c r="EA11" s="1"/>
      <c r="EB11" s="3"/>
      <c r="EZ11" s="1"/>
    </row>
    <row r="12" spans="1:158" ht="16.5" customHeight="1">
      <c r="A12" s="2"/>
      <c r="B12" s="364" t="s">
        <v>493</v>
      </c>
      <c r="C12" s="472" t="s">
        <v>212</v>
      </c>
      <c r="D12" s="473"/>
      <c r="E12" s="387" t="s">
        <v>373</v>
      </c>
      <c r="F12" s="388"/>
      <c r="G12" s="435" t="s">
        <v>16</v>
      </c>
      <c r="H12" s="436"/>
      <c r="I12" s="436"/>
      <c r="J12" s="436"/>
      <c r="K12" s="437" t="s">
        <v>17</v>
      </c>
      <c r="L12" s="438"/>
      <c r="M12" s="35" t="s">
        <v>18</v>
      </c>
      <c r="N12" s="439" t="s">
        <v>19</v>
      </c>
      <c r="O12" s="387"/>
      <c r="P12" s="387"/>
      <c r="Q12" s="440"/>
      <c r="R12" s="439" t="s">
        <v>20</v>
      </c>
      <c r="S12" s="387"/>
      <c r="T12" s="387"/>
      <c r="U12" s="440"/>
      <c r="V12" s="439" t="s">
        <v>20</v>
      </c>
      <c r="W12" s="387"/>
      <c r="X12" s="387"/>
      <c r="Y12" s="440"/>
      <c r="Z12" s="439" t="s">
        <v>20</v>
      </c>
      <c r="AA12" s="387"/>
      <c r="AB12" s="387"/>
      <c r="AC12" s="440"/>
      <c r="AD12" s="387" t="s">
        <v>19</v>
      </c>
      <c r="AE12" s="387"/>
      <c r="AF12" s="387"/>
      <c r="AG12" s="387"/>
      <c r="AH12" s="439" t="s">
        <v>21</v>
      </c>
      <c r="AI12" s="387"/>
      <c r="AJ12" s="440"/>
      <c r="AK12" s="387" t="s">
        <v>22</v>
      </c>
      <c r="AL12" s="387"/>
      <c r="AM12" s="439" t="s">
        <v>23</v>
      </c>
      <c r="AN12" s="387"/>
      <c r="AO12" s="440"/>
      <c r="AP12" s="387" t="s">
        <v>24</v>
      </c>
      <c r="AQ12" s="440"/>
      <c r="AR12" s="444" t="s">
        <v>25</v>
      </c>
      <c r="AS12" s="444"/>
      <c r="AT12" s="444" t="s">
        <v>26</v>
      </c>
      <c r="AU12" s="444"/>
      <c r="AV12" s="446"/>
      <c r="AW12" s="523" t="s">
        <v>372</v>
      </c>
      <c r="AX12" s="524"/>
      <c r="CB12" s="3"/>
      <c r="CC12" s="24"/>
      <c r="CD12" s="3"/>
      <c r="CN12" s="533"/>
      <c r="CO12" s="534"/>
      <c r="CP12" s="545" t="s">
        <v>27</v>
      </c>
      <c r="CQ12" s="547" t="s">
        <v>28</v>
      </c>
      <c r="CR12" s="25" t="s">
        <v>29</v>
      </c>
      <c r="CS12" s="36"/>
      <c r="CT12" s="26"/>
      <c r="CU12" s="27"/>
      <c r="CV12" s="28"/>
      <c r="CW12" s="29"/>
      <c r="CX12" s="37" t="s">
        <v>30</v>
      </c>
      <c r="CY12" s="38" t="s">
        <v>30</v>
      </c>
      <c r="CZ12" s="25" t="s">
        <v>29</v>
      </c>
      <c r="DA12" s="32" t="s">
        <v>31</v>
      </c>
      <c r="DC12" s="39"/>
      <c r="DD12" s="28"/>
      <c r="DE12" s="529"/>
      <c r="DF12" s="529"/>
      <c r="DG12" s="529"/>
      <c r="DH12" s="15"/>
      <c r="DI12" s="40"/>
      <c r="DJ12" s="41" t="s">
        <v>32</v>
      </c>
      <c r="DK12" s="41" t="s">
        <v>33</v>
      </c>
      <c r="DL12" s="41" t="s">
        <v>34</v>
      </c>
      <c r="DM12" s="41" t="s">
        <v>35</v>
      </c>
      <c r="DN12" s="41" t="s">
        <v>7</v>
      </c>
      <c r="DO12" s="41" t="s">
        <v>36</v>
      </c>
      <c r="DP12" s="41" t="s">
        <v>37</v>
      </c>
      <c r="DQ12" s="41" t="s">
        <v>38</v>
      </c>
      <c r="DR12" s="41" t="s">
        <v>39</v>
      </c>
      <c r="DS12" s="41" t="s">
        <v>36</v>
      </c>
      <c r="DT12" s="41" t="s">
        <v>40</v>
      </c>
      <c r="DU12" s="41" t="s">
        <v>41</v>
      </c>
      <c r="DV12" s="41" t="s">
        <v>42</v>
      </c>
      <c r="DW12" s="41" t="s">
        <v>38</v>
      </c>
      <c r="DZ12" s="3"/>
      <c r="EA12" s="1"/>
      <c r="EB12" s="3"/>
      <c r="EZ12" s="1"/>
    </row>
    <row r="13" spans="1:158" ht="16.5" customHeight="1" thickBot="1">
      <c r="B13" s="365" t="s">
        <v>494</v>
      </c>
      <c r="C13" s="362" t="s">
        <v>43</v>
      </c>
      <c r="D13" s="363" t="s">
        <v>44</v>
      </c>
      <c r="E13" s="389" t="s">
        <v>374</v>
      </c>
      <c r="F13" s="390"/>
      <c r="G13" s="433" t="s">
        <v>45</v>
      </c>
      <c r="H13" s="434"/>
      <c r="I13" s="214" t="s">
        <v>46</v>
      </c>
      <c r="J13" s="215" t="s">
        <v>47</v>
      </c>
      <c r="K13" s="360" t="s">
        <v>48</v>
      </c>
      <c r="L13" s="361" t="s">
        <v>49</v>
      </c>
      <c r="M13" s="42" t="s">
        <v>50</v>
      </c>
      <c r="N13" s="441"/>
      <c r="O13" s="442"/>
      <c r="P13" s="442"/>
      <c r="Q13" s="443"/>
      <c r="R13" s="441"/>
      <c r="S13" s="442"/>
      <c r="T13" s="442"/>
      <c r="U13" s="443"/>
      <c r="V13" s="441"/>
      <c r="W13" s="442"/>
      <c r="X13" s="442"/>
      <c r="Y13" s="443"/>
      <c r="Z13" s="441"/>
      <c r="AA13" s="442"/>
      <c r="AB13" s="442"/>
      <c r="AC13" s="443"/>
      <c r="AD13" s="442"/>
      <c r="AE13" s="442"/>
      <c r="AF13" s="442"/>
      <c r="AG13" s="442"/>
      <c r="AH13" s="441" t="s">
        <v>492</v>
      </c>
      <c r="AI13" s="442"/>
      <c r="AJ13" s="443"/>
      <c r="AK13" s="442"/>
      <c r="AL13" s="442"/>
      <c r="AM13" s="441"/>
      <c r="AN13" s="442"/>
      <c r="AO13" s="443"/>
      <c r="AP13" s="442" t="s">
        <v>51</v>
      </c>
      <c r="AQ13" s="443"/>
      <c r="AR13" s="445"/>
      <c r="AS13" s="445"/>
      <c r="AT13" s="445"/>
      <c r="AU13" s="445"/>
      <c r="AV13" s="447"/>
      <c r="AW13" s="525"/>
      <c r="AX13" s="526"/>
      <c r="CB13" s="3"/>
      <c r="CC13" s="24"/>
      <c r="CD13" s="3"/>
      <c r="CF13" s="3"/>
      <c r="CL13" s="13"/>
      <c r="CN13" s="535"/>
      <c r="CO13" s="536"/>
      <c r="CP13" s="546"/>
      <c r="CQ13" s="548"/>
      <c r="CR13" s="43" t="s">
        <v>52</v>
      </c>
      <c r="CS13" s="36"/>
      <c r="CT13" s="44"/>
      <c r="CU13" s="45"/>
      <c r="CV13" s="46" t="s">
        <v>27</v>
      </c>
      <c r="CW13" s="47" t="s">
        <v>28</v>
      </c>
      <c r="CX13" s="48"/>
      <c r="CY13" s="49"/>
      <c r="CZ13" s="43"/>
      <c r="DA13" s="50" t="s">
        <v>52</v>
      </c>
      <c r="DB13" s="36"/>
      <c r="DC13" s="51"/>
      <c r="DD13" s="46" t="s">
        <v>53</v>
      </c>
      <c r="DE13" s="530"/>
      <c r="DF13" s="530"/>
      <c r="DG13" s="530"/>
      <c r="DH13" s="15"/>
      <c r="DI13" s="52"/>
      <c r="DJ13" s="53"/>
      <c r="DK13" s="53"/>
      <c r="DL13" s="53"/>
      <c r="DM13" s="53"/>
      <c r="DN13" s="54"/>
      <c r="DO13" s="54"/>
      <c r="DP13" s="54"/>
      <c r="DQ13" s="54" t="s">
        <v>54</v>
      </c>
      <c r="DR13" s="53"/>
      <c r="DS13" s="53"/>
      <c r="DT13" s="53"/>
      <c r="DU13" s="53"/>
      <c r="DV13" s="53"/>
      <c r="DW13" s="54" t="s">
        <v>28</v>
      </c>
      <c r="DZ13" s="3"/>
      <c r="EA13" s="1"/>
      <c r="EB13" s="3"/>
      <c r="EZ13" s="1"/>
    </row>
    <row r="14" spans="1:158" ht="16.5" customHeight="1" thickTop="1" thickBot="1">
      <c r="B14" s="731">
        <v>1</v>
      </c>
      <c r="C14" s="848">
        <v>1</v>
      </c>
      <c r="D14" s="851">
        <v>1</v>
      </c>
      <c r="E14" s="809"/>
      <c r="F14" s="810"/>
      <c r="G14" s="485" t="s">
        <v>55</v>
      </c>
      <c r="H14" s="486"/>
      <c r="I14" s="149" t="s">
        <v>211</v>
      </c>
      <c r="J14" s="55">
        <v>1</v>
      </c>
      <c r="K14" s="151" t="s">
        <v>211</v>
      </c>
      <c r="L14" s="152"/>
      <c r="M14" s="468" t="s">
        <v>56</v>
      </c>
      <c r="N14" s="56">
        <v>88</v>
      </c>
      <c r="O14" s="415" t="str">
        <f>IF(N14="","",VLOOKUP(N14,'届出　 (記入例)'!$DN:$DQ,3,FALSE))</f>
        <v>JF</v>
      </c>
      <c r="P14" s="416"/>
      <c r="Q14" s="424"/>
      <c r="R14" s="56">
        <v>91</v>
      </c>
      <c r="S14" s="415" t="str">
        <f>IF(R14="","",VLOOKUP(R14,'届出　 (記入例)'!$DN:$DQ,3,FALSE))</f>
        <v>JF</v>
      </c>
      <c r="T14" s="416"/>
      <c r="U14" s="424"/>
      <c r="V14" s="56"/>
      <c r="W14" s="415" t="str">
        <f>IF(V14="","",VLOOKUP(V14,'届出　 (記入例)'!$DN:$DQ,3,FALSE))</f>
        <v/>
      </c>
      <c r="X14" s="416"/>
      <c r="Y14" s="424"/>
      <c r="Z14" s="56"/>
      <c r="AA14" s="415" t="str">
        <f>IF(Z14="","",VLOOKUP(Z14,'届出　 (記入例)'!$DN:$DQ,3,FALSE))</f>
        <v/>
      </c>
      <c r="AB14" s="416"/>
      <c r="AC14" s="424"/>
      <c r="AD14" s="56">
        <v>93</v>
      </c>
      <c r="AE14" s="415" t="str">
        <f>IF(AD14="","",VLOOKUP(AD14,'届出　 (記入例)'!$DN:$DQ,3,FALSE))</f>
        <v>JF</v>
      </c>
      <c r="AF14" s="416"/>
      <c r="AG14" s="416"/>
      <c r="AH14" s="509" t="s">
        <v>57</v>
      </c>
      <c r="AI14" s="511">
        <f>DA14+CR14</f>
        <v>14500</v>
      </c>
      <c r="AJ14" s="512"/>
      <c r="AK14" s="515">
        <v>20</v>
      </c>
      <c r="AL14" s="516"/>
      <c r="AM14" s="487">
        <f>(AI14*AK14)</f>
        <v>290000</v>
      </c>
      <c r="AN14" s="487"/>
      <c r="AO14" s="527"/>
      <c r="AP14" s="456">
        <f>SUM('届出　 (記入例)'!J14:J19)*AK18</f>
        <v>40</v>
      </c>
      <c r="AQ14" s="457"/>
      <c r="AR14" s="837" t="s">
        <v>78</v>
      </c>
      <c r="AS14" s="838"/>
      <c r="AT14" s="856" t="s">
        <v>466</v>
      </c>
      <c r="AU14" s="857"/>
      <c r="AV14" s="858"/>
      <c r="AW14" s="823" t="s">
        <v>376</v>
      </c>
      <c r="AX14" s="824"/>
      <c r="CB14" s="3"/>
      <c r="CC14" s="24"/>
      <c r="CD14" s="3"/>
      <c r="CE14" s="3"/>
      <c r="CF14" s="3"/>
      <c r="CH14" s="57" t="s">
        <v>58</v>
      </c>
      <c r="CN14" s="58">
        <v>1</v>
      </c>
      <c r="CO14" s="59" t="s">
        <v>59</v>
      </c>
      <c r="CP14" s="60">
        <f>SUMIF(CH16:CL16,"対馬市",CH17:CL17)*'届出　 (記入例)'!AK14</f>
        <v>0</v>
      </c>
      <c r="CQ14" s="61">
        <f>SUMIF(CH16:CL16,"対馬市",CH18:CL18)*'届出　 (記入例)'!AK16</f>
        <v>0</v>
      </c>
      <c r="CR14" s="62">
        <f>SUM('届出　 (記入例)'!N19:AG19)</f>
        <v>0</v>
      </c>
      <c r="CS14" s="6"/>
      <c r="CT14" s="63" t="s">
        <v>10</v>
      </c>
      <c r="CU14" s="64" t="s">
        <v>59</v>
      </c>
      <c r="CV14" s="65">
        <f>IF('届出　 (記入例)'!I14="","0",DA14/CT15)</f>
        <v>7250</v>
      </c>
      <c r="CW14" s="66">
        <f>IF('届出　 (記入例)'!I14="","0",DA15/CT15)</f>
        <v>3625</v>
      </c>
      <c r="CX14" s="67">
        <f>CV14*'届出　 (記入例)'!AK14</f>
        <v>145000</v>
      </c>
      <c r="CY14" s="68">
        <f>CW14*'届出　 (記入例)'!AK16</f>
        <v>0</v>
      </c>
      <c r="CZ14" s="69">
        <f t="shared" ref="CZ14:CZ49" si="0">CX14+CY14</f>
        <v>145000</v>
      </c>
      <c r="DA14" s="62">
        <f>SUM('届出　 (記入例)'!N16:AG16)</f>
        <v>14500</v>
      </c>
      <c r="DC14" s="70" t="s">
        <v>59</v>
      </c>
      <c r="DD14" s="65">
        <f>IF(('届出　 (記入例)'!J14)="","0",('届出　 (記入例)'!AK14+'届出　 (記入例)'!AK16)*'届出　 (記入例)'!J14*1000)</f>
        <v>20000</v>
      </c>
      <c r="DE14" s="65">
        <f>COUNTA('届出　 (記入例)'!I14)*('届出　 (記入例)'!AK14+'届出　 (記入例)'!AK16)</f>
        <v>20</v>
      </c>
      <c r="DF14" s="65">
        <f>COUNTA('届出　 (記入例)'!K14)*('届出　 (記入例)'!AK14+'届出　 (記入例)'!AK16)</f>
        <v>20</v>
      </c>
      <c r="DG14" s="65">
        <f>COUNTA('届出　 (記入例)'!L14)*('届出　 (記入例)'!AK14+'届出　 (記入例)'!AK16)</f>
        <v>0</v>
      </c>
      <c r="DH14" s="15"/>
      <c r="DI14" s="3"/>
      <c r="DJ14" s="3"/>
      <c r="DK14" s="24"/>
      <c r="DL14" s="9"/>
      <c r="DM14" s="3"/>
      <c r="DN14" s="24"/>
      <c r="DO14" s="24"/>
      <c r="DP14" s="24"/>
      <c r="DQ14" s="71"/>
      <c r="DR14" s="24"/>
      <c r="DS14" s="24"/>
      <c r="DT14" s="24"/>
      <c r="DU14" s="24"/>
      <c r="DV14" s="24"/>
      <c r="DZ14" s="3"/>
      <c r="EA14" s="1"/>
      <c r="EB14" s="3"/>
      <c r="EZ14" s="1"/>
    </row>
    <row r="15" spans="1:158" ht="16.5" customHeight="1">
      <c r="B15" s="732"/>
      <c r="C15" s="849"/>
      <c r="D15" s="852"/>
      <c r="E15" s="811"/>
      <c r="F15" s="812"/>
      <c r="G15" s="466" t="s">
        <v>60</v>
      </c>
      <c r="H15" s="467"/>
      <c r="I15" s="149" t="s">
        <v>211</v>
      </c>
      <c r="J15" s="72">
        <v>1</v>
      </c>
      <c r="K15" s="153" t="s">
        <v>211</v>
      </c>
      <c r="L15" s="154"/>
      <c r="M15" s="469"/>
      <c r="N15" s="412" t="str">
        <f>IF(N14="","",VLOOKUP(N14,'届出　 (記入例)'!$DN:$DQ,2,FALSE))</f>
        <v>博多～壱岐</v>
      </c>
      <c r="O15" s="413"/>
      <c r="P15" s="413"/>
      <c r="Q15" s="414"/>
      <c r="R15" s="412" t="str">
        <f>IF(R14="","",VLOOKUP(R14,'届出　 (記入例)'!$DN:$DQ,2,FALSE))</f>
        <v>壱岐～対馬</v>
      </c>
      <c r="S15" s="413"/>
      <c r="T15" s="413"/>
      <c r="U15" s="414"/>
      <c r="V15" s="412" t="str">
        <f>IF(V14="","",VLOOKUP(V14,'届出　 (記入例)'!$DN:$DQ,2,FALSE))</f>
        <v/>
      </c>
      <c r="W15" s="413"/>
      <c r="X15" s="413"/>
      <c r="Y15" s="414"/>
      <c r="Z15" s="412" t="str">
        <f>IF(Z14="","",VLOOKUP(Z14,'届出　 (記入例)'!$DN:$DQ,2,FALSE))</f>
        <v/>
      </c>
      <c r="AA15" s="413"/>
      <c r="AB15" s="413"/>
      <c r="AC15" s="414"/>
      <c r="AD15" s="412" t="str">
        <f>IF(AD14="","",VLOOKUP(AD14,'届出　 (記入例)'!$DN:$DQ,2,FALSE))</f>
        <v>博多～対馬</v>
      </c>
      <c r="AE15" s="413"/>
      <c r="AF15" s="413"/>
      <c r="AG15" s="413"/>
      <c r="AH15" s="510"/>
      <c r="AI15" s="513"/>
      <c r="AJ15" s="514"/>
      <c r="AK15" s="517"/>
      <c r="AL15" s="518"/>
      <c r="AM15" s="462"/>
      <c r="AN15" s="462"/>
      <c r="AO15" s="463"/>
      <c r="AP15" s="458"/>
      <c r="AQ15" s="459"/>
      <c r="AR15" s="815">
        <v>19</v>
      </c>
      <c r="AS15" s="816"/>
      <c r="AT15" s="859"/>
      <c r="AU15" s="860"/>
      <c r="AV15" s="861"/>
      <c r="AW15" s="825"/>
      <c r="AX15" s="826"/>
      <c r="CB15" s="3"/>
      <c r="CC15" s="24"/>
      <c r="CD15" s="3"/>
      <c r="CE15" s="3"/>
      <c r="CF15" s="3"/>
      <c r="CN15" s="73"/>
      <c r="CO15" s="74" t="s">
        <v>61</v>
      </c>
      <c r="CP15" s="75">
        <f>SUMIF(CH16:CL16,"壱岐市",CH17:CL17)*'届出　 (記入例)'!AK14</f>
        <v>0</v>
      </c>
      <c r="CQ15" s="76">
        <f>SUMIF(CH16:CL16,"壱岐市",CH18:CL18)*'届出　 (記入例)'!AK16</f>
        <v>0</v>
      </c>
      <c r="CR15" s="77">
        <f>CR14</f>
        <v>0</v>
      </c>
      <c r="CS15" s="78"/>
      <c r="CT15" s="543">
        <f>COUNTA('届出　 (記入例)'!I14:I19)</f>
        <v>2</v>
      </c>
      <c r="CU15" s="79" t="s">
        <v>61</v>
      </c>
      <c r="CV15" s="80">
        <f>IF('届出　 (記入例)'!I15="","0",DA14/CT15)</f>
        <v>7250</v>
      </c>
      <c r="CW15" s="81">
        <f>IF('届出　 (記入例)'!I15="","0",DA15/CT15)</f>
        <v>3625</v>
      </c>
      <c r="CX15" s="82">
        <f>CV15*'届出　 (記入例)'!AK14</f>
        <v>145000</v>
      </c>
      <c r="CY15" s="83">
        <f>CW15*'届出　 (記入例)'!AK16</f>
        <v>0</v>
      </c>
      <c r="CZ15" s="84">
        <f t="shared" si="0"/>
        <v>145000</v>
      </c>
      <c r="DA15" s="77">
        <f>CL51</f>
        <v>7250</v>
      </c>
      <c r="DC15" s="85" t="s">
        <v>61</v>
      </c>
      <c r="DD15" s="80">
        <f>IF(('届出　 (記入例)'!J15)="","0",('届出　 (記入例)'!AK14+'届出　 (記入例)'!AK16)*'届出　 (記入例)'!J15*1000)</f>
        <v>20000</v>
      </c>
      <c r="DE15" s="80">
        <f>COUNTA('届出　 (記入例)'!I15)*('届出　 (記入例)'!AK14+'届出　 (記入例)'!AK16)</f>
        <v>20</v>
      </c>
      <c r="DF15" s="80">
        <f>COUNTA('届出　 (記入例)'!K15)*('届出　 (記入例)'!AK14+'届出　 (記入例)'!AK16)</f>
        <v>20</v>
      </c>
      <c r="DG15" s="80">
        <f>COUNTA('届出　 (記入例)'!L15)*('届出　 (記入例)'!AK14+'届出　 (記入例)'!AK16)</f>
        <v>0</v>
      </c>
      <c r="DH15" s="15"/>
      <c r="DI15" s="1" t="s">
        <v>62</v>
      </c>
      <c r="DJ15" s="24" t="s">
        <v>63</v>
      </c>
      <c r="DK15" s="147" t="s">
        <v>64</v>
      </c>
      <c r="DL15" s="24">
        <v>1</v>
      </c>
      <c r="DM15" s="15" t="s">
        <v>65</v>
      </c>
      <c r="DN15" s="3">
        <v>1</v>
      </c>
      <c r="DO15" s="3" t="s">
        <v>379</v>
      </c>
      <c r="DP15" s="3" t="s">
        <v>67</v>
      </c>
      <c r="DQ15" s="13">
        <v>900</v>
      </c>
      <c r="DR15" s="24" t="s">
        <v>68</v>
      </c>
      <c r="DS15" s="24" t="s">
        <v>69</v>
      </c>
      <c r="DT15" s="24" t="s">
        <v>70</v>
      </c>
      <c r="DU15" s="24">
        <v>4300</v>
      </c>
      <c r="DV15" s="24" t="s">
        <v>65</v>
      </c>
      <c r="DW15" s="209">
        <v>450</v>
      </c>
      <c r="DX15" s="1" t="s">
        <v>71</v>
      </c>
      <c r="DZ15" s="24"/>
      <c r="EA15" s="24"/>
      <c r="EB15" s="24"/>
      <c r="EC15" s="86"/>
      <c r="EZ15" s="1"/>
    </row>
    <row r="16" spans="1:158" ht="16.5" customHeight="1" thickBot="1">
      <c r="B16" s="732"/>
      <c r="C16" s="850"/>
      <c r="D16" s="853"/>
      <c r="E16" s="813"/>
      <c r="F16" s="814"/>
      <c r="G16" s="466" t="s">
        <v>73</v>
      </c>
      <c r="H16" s="467"/>
      <c r="I16" s="149"/>
      <c r="J16" s="72"/>
      <c r="K16" s="153"/>
      <c r="L16" s="155"/>
      <c r="M16" s="470"/>
      <c r="N16" s="409">
        <f>IF(N14="","",VLOOKUP(N14,'届出　 (記入例)'!$DN:$DQ,4,FALSE))</f>
        <v>4100</v>
      </c>
      <c r="O16" s="410"/>
      <c r="P16" s="410"/>
      <c r="Q16" s="411"/>
      <c r="R16" s="409">
        <f>IF(R14="","",VLOOKUP(R14,'届出　 (記入例)'!$DN:$DQ,4,FALSE))</f>
        <v>4100</v>
      </c>
      <c r="S16" s="410"/>
      <c r="T16" s="410"/>
      <c r="U16" s="411"/>
      <c r="V16" s="423" t="str">
        <f>IF(V14="","",VLOOKUP(V14,'届出　 (記入例)'!$DN:$DQ,4,FALSE))</f>
        <v/>
      </c>
      <c r="W16" s="410"/>
      <c r="X16" s="410"/>
      <c r="Y16" s="411"/>
      <c r="Z16" s="409" t="str">
        <f>IF(Z14="","",VLOOKUP(Z14,'届出　 (記入例)'!$DN:$DQ,4,FALSE))</f>
        <v/>
      </c>
      <c r="AA16" s="410"/>
      <c r="AB16" s="410"/>
      <c r="AC16" s="411"/>
      <c r="AD16" s="409">
        <f>IF(AD14="","",VLOOKUP(AD14,'届出　 (記入例)'!$DN:$DQ,4,FALSE))</f>
        <v>6300</v>
      </c>
      <c r="AE16" s="410"/>
      <c r="AF16" s="410"/>
      <c r="AG16" s="410"/>
      <c r="AH16" s="503" t="s">
        <v>74</v>
      </c>
      <c r="AI16" s="505">
        <f>CR15+DA15</f>
        <v>7250</v>
      </c>
      <c r="AJ16" s="506"/>
      <c r="AK16" s="519"/>
      <c r="AL16" s="520"/>
      <c r="AM16" s="462">
        <f>(AI16*AK16)</f>
        <v>0</v>
      </c>
      <c r="AN16" s="462"/>
      <c r="AO16" s="463"/>
      <c r="AP16" s="458"/>
      <c r="AQ16" s="459"/>
      <c r="AR16" s="817"/>
      <c r="AS16" s="818"/>
      <c r="AT16" s="859"/>
      <c r="AU16" s="860"/>
      <c r="AV16" s="861"/>
      <c r="AW16" s="827"/>
      <c r="AX16" s="828"/>
      <c r="CB16" s="3"/>
      <c r="CC16" s="24"/>
      <c r="CD16" s="3"/>
      <c r="CE16" s="3"/>
      <c r="CF16" s="3"/>
      <c r="CG16" s="87" t="s">
        <v>75</v>
      </c>
      <c r="CH16" s="88" t="e">
        <f>VLOOKUP('届出　 (記入例)'!N17,$DR:$DV,5,FALSE)</f>
        <v>#N/A</v>
      </c>
      <c r="CI16" s="88" t="e">
        <f>VLOOKUP('届出　 (記入例)'!R17,$DR:$DV,5,FALSE)</f>
        <v>#N/A</v>
      </c>
      <c r="CJ16" s="88" t="e">
        <f>VLOOKUP('届出　 (記入例)'!V17,$DR:$DV,5,FALSE)</f>
        <v>#N/A</v>
      </c>
      <c r="CK16" s="88" t="e">
        <f>VLOOKUP('届出　 (記入例)'!Z17,$DR:$DV,5,FALSE)</f>
        <v>#N/A</v>
      </c>
      <c r="CL16" s="88" t="e">
        <f>VLOOKUP('届出　 (記入例)'!AD17,$DR:$DV,5,FALSE)</f>
        <v>#N/A</v>
      </c>
      <c r="CN16" s="73"/>
      <c r="CO16" s="74" t="s">
        <v>73</v>
      </c>
      <c r="CP16" s="75">
        <f>SUMIF(CH16:CL16,"五島市",CH17:CL17)*'届出　 (記入例)'!AK14</f>
        <v>0</v>
      </c>
      <c r="CQ16" s="76">
        <f>SUMIF(CH16:CL16,"五島市",CH18:CL18)*'届出　 (記入例)'!AK16</f>
        <v>0</v>
      </c>
      <c r="CR16" s="32"/>
      <c r="CS16" s="78"/>
      <c r="CT16" s="544"/>
      <c r="CU16" s="79" t="s">
        <v>73</v>
      </c>
      <c r="CV16" s="80" t="str">
        <f>IF('届出　 (記入例)'!I16="","0",DA14/CT15)</f>
        <v>0</v>
      </c>
      <c r="CW16" s="81" t="str">
        <f>IF('届出　 (記入例)'!I16="","0",DA15/CT15)</f>
        <v>0</v>
      </c>
      <c r="CX16" s="82">
        <f>CV16*'届出　 (記入例)'!AK14</f>
        <v>0</v>
      </c>
      <c r="CY16" s="83">
        <f>CW16*'届出　 (記入例)'!AK16</f>
        <v>0</v>
      </c>
      <c r="CZ16" s="84">
        <f t="shared" si="0"/>
        <v>0</v>
      </c>
      <c r="DA16" s="89"/>
      <c r="DC16" s="85" t="s">
        <v>73</v>
      </c>
      <c r="DD16" s="80" t="str">
        <f>IF(('届出　 (記入例)'!J16)="","0",('届出　 (記入例)'!AK14+'届出　 (記入例)'!AK16)*'届出　 (記入例)'!J16*1000)</f>
        <v>0</v>
      </c>
      <c r="DE16" s="80">
        <f>COUNTA('届出　 (記入例)'!I16)*('届出　 (記入例)'!AK14+'届出　 (記入例)'!AK16)</f>
        <v>0</v>
      </c>
      <c r="DF16" s="80">
        <f>COUNTA('届出　 (記入例)'!K16)*('届出　 (記入例)'!AK14+'届出　 (記入例)'!AK16)</f>
        <v>0</v>
      </c>
      <c r="DG16" s="80">
        <f>COUNTA('届出　 (記入例)'!L16)*('届出　 (記入例)'!AK14+'届出　 (記入例)'!AK16)</f>
        <v>0</v>
      </c>
      <c r="DH16" s="15"/>
      <c r="DI16" s="8" t="s">
        <v>76</v>
      </c>
      <c r="DJ16" s="24" t="s">
        <v>77</v>
      </c>
      <c r="DK16" s="24"/>
      <c r="DL16" s="24">
        <v>2</v>
      </c>
      <c r="DM16" s="15" t="s">
        <v>78</v>
      </c>
      <c r="DN16" s="3">
        <v>2</v>
      </c>
      <c r="DO16" s="3" t="s">
        <v>380</v>
      </c>
      <c r="DP16" s="3" t="s">
        <v>67</v>
      </c>
      <c r="DQ16" s="13">
        <v>1300</v>
      </c>
      <c r="DR16" s="24" t="s">
        <v>79</v>
      </c>
      <c r="DS16" s="24" t="s">
        <v>80</v>
      </c>
      <c r="DT16" s="24" t="s">
        <v>70</v>
      </c>
      <c r="DU16" s="24">
        <v>2600</v>
      </c>
      <c r="DV16" s="24" t="s">
        <v>81</v>
      </c>
      <c r="DW16" s="209">
        <v>650</v>
      </c>
      <c r="DX16" s="1" t="s">
        <v>82</v>
      </c>
      <c r="DZ16" s="24"/>
      <c r="EA16" s="24"/>
      <c r="EB16" s="24"/>
      <c r="EC16" s="86"/>
      <c r="EZ16" s="1"/>
    </row>
    <row r="17" spans="2:156" ht="16.5" customHeight="1" thickBot="1">
      <c r="B17" s="732"/>
      <c r="C17" s="805" t="s">
        <v>375</v>
      </c>
      <c r="D17" s="806"/>
      <c r="E17" s="807" t="s">
        <v>375</v>
      </c>
      <c r="F17" s="808"/>
      <c r="G17" s="466" t="s">
        <v>84</v>
      </c>
      <c r="H17" s="467"/>
      <c r="I17" s="149"/>
      <c r="J17" s="72"/>
      <c r="K17" s="153"/>
      <c r="L17" s="155"/>
      <c r="M17" s="739" t="s">
        <v>85</v>
      </c>
      <c r="N17" s="140"/>
      <c r="O17" s="417" t="str">
        <f>IF(N17="","",VLOOKUP(N17,'届出　 (記入例)'!$DR:$DU,3,FALSE))</f>
        <v/>
      </c>
      <c r="P17" s="418"/>
      <c r="Q17" s="419"/>
      <c r="R17" s="140"/>
      <c r="S17" s="417" t="str">
        <f>IF(R17="","",VLOOKUP(R17,'届出　 (記入例)'!$DR:$DU,3,FALSE))</f>
        <v/>
      </c>
      <c r="T17" s="418"/>
      <c r="U17" s="419"/>
      <c r="V17" s="90"/>
      <c r="W17" s="417" t="str">
        <f>IF(V17="","",VLOOKUP(V17,'届出　 (記入例)'!$DR:$DU,3,FALSE))</f>
        <v/>
      </c>
      <c r="X17" s="418"/>
      <c r="Y17" s="419"/>
      <c r="Z17" s="140"/>
      <c r="AA17" s="417" t="str">
        <f>IF(Z17="","",VLOOKUP(Z17,'届出　 (記入例)'!$DR:$DU,3,FALSE))</f>
        <v/>
      </c>
      <c r="AB17" s="418"/>
      <c r="AC17" s="419"/>
      <c r="AD17" s="140"/>
      <c r="AE17" s="417" t="str">
        <f>IF(AD17="","",VLOOKUP(AD17,'届出　 (記入例)'!$DR:$DU,3,FALSE))</f>
        <v/>
      </c>
      <c r="AF17" s="418"/>
      <c r="AG17" s="418"/>
      <c r="AH17" s="504"/>
      <c r="AI17" s="507"/>
      <c r="AJ17" s="508"/>
      <c r="AK17" s="521"/>
      <c r="AL17" s="522"/>
      <c r="AM17" s="464"/>
      <c r="AN17" s="464"/>
      <c r="AO17" s="465"/>
      <c r="AP17" s="458"/>
      <c r="AQ17" s="459"/>
      <c r="AR17" s="817"/>
      <c r="AS17" s="818"/>
      <c r="AT17" s="859"/>
      <c r="AU17" s="860"/>
      <c r="AV17" s="861"/>
      <c r="AW17" s="829" t="s">
        <v>377</v>
      </c>
      <c r="AX17" s="830"/>
      <c r="CB17" s="3"/>
      <c r="CC17" s="24"/>
      <c r="CD17" s="3"/>
      <c r="CE17" s="3"/>
      <c r="CF17" s="3"/>
      <c r="CG17" s="87" t="s">
        <v>86</v>
      </c>
      <c r="CH17" s="91" t="e">
        <f>VLOOKUP('届出　 (記入例)'!N17,$DR:$DV,4,FALSE)</f>
        <v>#N/A</v>
      </c>
      <c r="CI17" s="91" t="e">
        <f>VLOOKUP('届出　 (記入例)'!R17,$DR:$DV,4,FALSE)</f>
        <v>#N/A</v>
      </c>
      <c r="CJ17" s="91" t="e">
        <f>VLOOKUP('届出　 (記入例)'!V17,$DR:$DV,4,FALSE)</f>
        <v>#N/A</v>
      </c>
      <c r="CK17" s="91" t="e">
        <f>VLOOKUP('届出　 (記入例)'!Z17,$DR:$DV,4,FALSE)</f>
        <v>#N/A</v>
      </c>
      <c r="CL17" s="91" t="e">
        <f>VLOOKUP('届出　 (記入例)'!AD17,$DR:$DV,4,FALSE)</f>
        <v>#N/A</v>
      </c>
      <c r="CN17" s="73"/>
      <c r="CO17" s="74" t="s">
        <v>84</v>
      </c>
      <c r="CP17" s="75">
        <f>SUMIF(CH16:CL16,"新上五島町",CH17:CL17)*'届出　 (記入例)'!AK14</f>
        <v>0</v>
      </c>
      <c r="CQ17" s="76">
        <f>SUMIF(CH16:CL16,"上五島",CH18:CL18)*'届出　 (記入例)'!AK16</f>
        <v>0</v>
      </c>
      <c r="CR17" s="92"/>
      <c r="CS17" s="78"/>
      <c r="CT17" s="93"/>
      <c r="CU17" s="79" t="s">
        <v>84</v>
      </c>
      <c r="CV17" s="80" t="str">
        <f>IF('届出　 (記入例)'!I17="","0",DA14/CT15)</f>
        <v>0</v>
      </c>
      <c r="CW17" s="81" t="str">
        <f>IF('届出　 (記入例)'!I17="","0",DA15/CT15)</f>
        <v>0</v>
      </c>
      <c r="CX17" s="82">
        <f>CV17*'届出　 (記入例)'!AK14</f>
        <v>0</v>
      </c>
      <c r="CY17" s="83">
        <f>CW17*'届出　 (記入例)'!AK16</f>
        <v>0</v>
      </c>
      <c r="CZ17" s="84">
        <f t="shared" si="0"/>
        <v>0</v>
      </c>
      <c r="DA17" s="89"/>
      <c r="DB17" s="94"/>
      <c r="DC17" s="85" t="s">
        <v>84</v>
      </c>
      <c r="DD17" s="80" t="str">
        <f>IF(('届出　 (記入例)'!J17)="","0",('届出　 (記入例)'!AK14+'届出　 (記入例)'!AK16)*'届出　 (記入例)'!J17*1000)</f>
        <v>0</v>
      </c>
      <c r="DE17" s="80">
        <f>COUNTA('届出　 (記入例)'!I17)*('届出　 (記入例)'!AK14+'届出　 (記入例)'!AK16)</f>
        <v>0</v>
      </c>
      <c r="DF17" s="80">
        <f>COUNTA('届出　 (記入例)'!K17)*('届出　 (記入例)'!AK14+'届出　 (記入例)'!AK16)</f>
        <v>0</v>
      </c>
      <c r="DG17" s="80">
        <f>COUNTA('届出　 (記入例)'!L17)*('届出　 (記入例)'!AK14+'届出　 (記入例)'!AK16)</f>
        <v>0</v>
      </c>
      <c r="DH17" s="15"/>
      <c r="DI17" s="1" t="s">
        <v>87</v>
      </c>
      <c r="DJ17" s="24" t="s">
        <v>88</v>
      </c>
      <c r="DK17" s="24"/>
      <c r="DL17" s="24">
        <v>3</v>
      </c>
      <c r="DM17" s="15" t="s">
        <v>89</v>
      </c>
      <c r="DN17" s="3">
        <v>3</v>
      </c>
      <c r="DO17" s="3" t="s">
        <v>381</v>
      </c>
      <c r="DP17" s="3" t="s">
        <v>67</v>
      </c>
      <c r="DQ17" s="13">
        <v>900</v>
      </c>
      <c r="DR17" s="24" t="s">
        <v>90</v>
      </c>
      <c r="DS17" s="24" t="s">
        <v>66</v>
      </c>
      <c r="DT17" s="24" t="s">
        <v>70</v>
      </c>
      <c r="DU17" s="24">
        <v>3400</v>
      </c>
      <c r="DV17" s="24" t="s">
        <v>89</v>
      </c>
      <c r="DW17" s="209">
        <v>450</v>
      </c>
      <c r="DZ17" s="24"/>
      <c r="EA17" s="24"/>
      <c r="EB17" s="24"/>
      <c r="EC17" s="86"/>
      <c r="EZ17" s="1"/>
    </row>
    <row r="18" spans="2:156" ht="16.5" customHeight="1">
      <c r="B18" s="732"/>
      <c r="C18" s="797">
        <v>45748</v>
      </c>
      <c r="D18" s="798"/>
      <c r="E18" s="801"/>
      <c r="F18" s="802"/>
      <c r="G18" s="466" t="s">
        <v>92</v>
      </c>
      <c r="H18" s="467"/>
      <c r="I18" s="149"/>
      <c r="J18" s="72"/>
      <c r="K18" s="156"/>
      <c r="L18" s="155"/>
      <c r="M18" s="740"/>
      <c r="N18" s="420" t="str">
        <f>IF(N17="","",VLOOKUP(N17,'届出　 (記入例)'!$DR:$DU,2,FALSE))</f>
        <v/>
      </c>
      <c r="O18" s="421"/>
      <c r="P18" s="421"/>
      <c r="Q18" s="422"/>
      <c r="R18" s="420" t="str">
        <f>IF(R17="","",VLOOKUP(R17,'届出　 (記入例)'!$DR:$DU,2,FALSE))</f>
        <v/>
      </c>
      <c r="S18" s="421"/>
      <c r="T18" s="421"/>
      <c r="U18" s="422"/>
      <c r="V18" s="420" t="str">
        <f>IF(V17="","",VLOOKUP(V17,'届出　 (記入例)'!$DR:$DU,2,FALSE))</f>
        <v/>
      </c>
      <c r="W18" s="421"/>
      <c r="X18" s="421"/>
      <c r="Y18" s="422"/>
      <c r="Z18" s="420" t="str">
        <f>IF(Z17="","",VLOOKUP(Z17,'届出　 (記入例)'!$DR:$DU,2,FALSE))</f>
        <v/>
      </c>
      <c r="AA18" s="421"/>
      <c r="AB18" s="421"/>
      <c r="AC18" s="422"/>
      <c r="AD18" s="420" t="str">
        <f>IF(AD17="","",VLOOKUP(AD17,'届出　 (記入例)'!$DR:$DU,2,FALSE))</f>
        <v/>
      </c>
      <c r="AE18" s="421"/>
      <c r="AF18" s="421"/>
      <c r="AG18" s="422"/>
      <c r="AH18" s="555" t="s">
        <v>93</v>
      </c>
      <c r="AI18" s="556"/>
      <c r="AJ18" s="557"/>
      <c r="AK18" s="511">
        <f>AK14+AK16</f>
        <v>20</v>
      </c>
      <c r="AL18" s="512"/>
      <c r="AM18" s="487">
        <f>AM14+AM16</f>
        <v>290000</v>
      </c>
      <c r="AN18" s="487"/>
      <c r="AO18" s="488"/>
      <c r="AP18" s="458"/>
      <c r="AQ18" s="459"/>
      <c r="AR18" s="817"/>
      <c r="AS18" s="818"/>
      <c r="AT18" s="859"/>
      <c r="AU18" s="860"/>
      <c r="AV18" s="861"/>
      <c r="AW18" s="825"/>
      <c r="AX18" s="826"/>
      <c r="CB18" s="3"/>
      <c r="CC18" s="24"/>
      <c r="CD18" s="3"/>
      <c r="CE18" s="3"/>
      <c r="CF18" s="3"/>
      <c r="CG18" s="87" t="s">
        <v>94</v>
      </c>
      <c r="CH18" s="91" t="e">
        <f>CH17</f>
        <v>#N/A</v>
      </c>
      <c r="CI18" s="91" t="e">
        <f>CI17</f>
        <v>#N/A</v>
      </c>
      <c r="CJ18" s="91" t="e">
        <f>CJ17</f>
        <v>#N/A</v>
      </c>
      <c r="CK18" s="91" t="e">
        <f>CK17</f>
        <v>#N/A</v>
      </c>
      <c r="CL18" s="91" t="e">
        <f>CL17</f>
        <v>#N/A</v>
      </c>
      <c r="CN18" s="73"/>
      <c r="CO18" s="74" t="s">
        <v>92</v>
      </c>
      <c r="CP18" s="75">
        <f>SUMIF(CH16:CL16,"小値賀町",CH17:CL17)*'届出　 (記入例)'!AK14</f>
        <v>0</v>
      </c>
      <c r="CQ18" s="76">
        <f>SUMIF(CH16:CL16,"小値賀",CH18:CL18)*'届出　 (記入例)'!AK16</f>
        <v>0</v>
      </c>
      <c r="CR18" s="92"/>
      <c r="CS18" s="78"/>
      <c r="CT18" s="93"/>
      <c r="CU18" s="79" t="s">
        <v>92</v>
      </c>
      <c r="CV18" s="80" t="str">
        <f>IF('届出　 (記入例)'!I18="","0",DA14/CT15)</f>
        <v>0</v>
      </c>
      <c r="CW18" s="81" t="str">
        <f>IF('届出　 (記入例)'!I18="","0",DA15/CT15)</f>
        <v>0</v>
      </c>
      <c r="CX18" s="82">
        <f>CV18*'届出　 (記入例)'!AK14</f>
        <v>0</v>
      </c>
      <c r="CY18" s="83">
        <f>CW18*'届出　 (記入例)'!AK16</f>
        <v>0</v>
      </c>
      <c r="CZ18" s="84">
        <f t="shared" si="0"/>
        <v>0</v>
      </c>
      <c r="DA18" s="89"/>
      <c r="DB18" s="94"/>
      <c r="DC18" s="85" t="s">
        <v>92</v>
      </c>
      <c r="DD18" s="80" t="str">
        <f>IF(('届出　 (記入例)'!J18)="","0",('届出　 (記入例)'!AK14+'届出　 (記入例)'!AK16)*'届出　 (記入例)'!J18*1000)</f>
        <v>0</v>
      </c>
      <c r="DE18" s="80">
        <f>COUNTA('届出　 (記入例)'!I18)*('届出　 (記入例)'!AK14+'届出　 (記入例)'!AK16)</f>
        <v>0</v>
      </c>
      <c r="DF18" s="80">
        <f>COUNTA('届出　 (記入例)'!K18)*('届出　 (記入例)'!AK14+'届出　 (記入例)'!AK16)</f>
        <v>0</v>
      </c>
      <c r="DG18" s="80">
        <f>COUNTA('届出　 (記入例)'!L18)*('届出　 (記入例)'!AK14+'届出　 (記入例)'!AK16)</f>
        <v>0</v>
      </c>
      <c r="DH18" s="15"/>
      <c r="DI18" s="3"/>
      <c r="DK18" s="24"/>
      <c r="DL18" s="24">
        <v>4</v>
      </c>
      <c r="DM18" s="15" t="s">
        <v>95</v>
      </c>
      <c r="DN18" s="3">
        <v>4</v>
      </c>
      <c r="DO18" s="3" t="s">
        <v>382</v>
      </c>
      <c r="DP18" s="3" t="s">
        <v>67</v>
      </c>
      <c r="DQ18" s="13">
        <v>200</v>
      </c>
      <c r="DR18" s="24" t="s">
        <v>96</v>
      </c>
      <c r="DS18" s="24" t="s">
        <v>97</v>
      </c>
      <c r="DT18" s="24" t="s">
        <v>70</v>
      </c>
      <c r="DU18" s="24">
        <v>4400</v>
      </c>
      <c r="DV18" s="24" t="s">
        <v>89</v>
      </c>
      <c r="DW18" s="209">
        <v>100</v>
      </c>
      <c r="DZ18" s="24"/>
      <c r="EA18" s="24"/>
      <c r="EB18" s="24"/>
      <c r="EC18" s="86"/>
      <c r="EZ18" s="1"/>
    </row>
    <row r="19" spans="2:156" ht="16.5" customHeight="1" thickBot="1">
      <c r="B19" s="733"/>
      <c r="C19" s="799"/>
      <c r="D19" s="800"/>
      <c r="E19" s="803"/>
      <c r="F19" s="804"/>
      <c r="G19" s="480" t="s">
        <v>99</v>
      </c>
      <c r="H19" s="481"/>
      <c r="I19" s="150"/>
      <c r="J19" s="95"/>
      <c r="K19" s="205"/>
      <c r="L19" s="158"/>
      <c r="M19" s="741"/>
      <c r="N19" s="482" t="str">
        <f>IF(N17="","",VLOOKUP(N17,'届出　 (記入例)'!$DR:$DU,4,FALSE))</f>
        <v/>
      </c>
      <c r="O19" s="483"/>
      <c r="P19" s="483"/>
      <c r="Q19" s="484"/>
      <c r="R19" s="482" t="str">
        <f>IF(R17="","",VLOOKUP(R17,'届出　 (記入例)'!$DR:$DU,4,FALSE))</f>
        <v/>
      </c>
      <c r="S19" s="483"/>
      <c r="T19" s="483"/>
      <c r="U19" s="484"/>
      <c r="V19" s="482" t="str">
        <f>IF(V17="","",VLOOKUP(V17,'届出　 (記入例)'!$DR:$DU,4,FALSE))</f>
        <v/>
      </c>
      <c r="W19" s="483"/>
      <c r="X19" s="483"/>
      <c r="Y19" s="484"/>
      <c r="Z19" s="482" t="str">
        <f>IF(Z17="","",VLOOKUP(Z17,'届出　 (記入例)'!$DR:$DU,4,FALSE))</f>
        <v/>
      </c>
      <c r="AA19" s="483"/>
      <c r="AB19" s="483"/>
      <c r="AC19" s="484"/>
      <c r="AD19" s="482" t="str">
        <f>IF(AD17="","",VLOOKUP(AD17,'届出　 (記入例)'!$DR:$DU,4,FALSE))</f>
        <v/>
      </c>
      <c r="AE19" s="483"/>
      <c r="AF19" s="483"/>
      <c r="AG19" s="484"/>
      <c r="AH19" s="558"/>
      <c r="AI19" s="559"/>
      <c r="AJ19" s="560"/>
      <c r="AK19" s="507"/>
      <c r="AL19" s="508"/>
      <c r="AM19" s="489"/>
      <c r="AN19" s="489"/>
      <c r="AO19" s="490"/>
      <c r="AP19" s="460"/>
      <c r="AQ19" s="461"/>
      <c r="AR19" s="819"/>
      <c r="AS19" s="820"/>
      <c r="AT19" s="862"/>
      <c r="AU19" s="863"/>
      <c r="AV19" s="864"/>
      <c r="AW19" s="831"/>
      <c r="AX19" s="832"/>
      <c r="CB19" s="3"/>
      <c r="CC19" s="24"/>
      <c r="CD19" s="3"/>
      <c r="CE19" s="3"/>
      <c r="CF19" s="3"/>
      <c r="CN19" s="96"/>
      <c r="CO19" s="97" t="s">
        <v>99</v>
      </c>
      <c r="CP19" s="98">
        <f>SUMIF(CH16:CL16,"宇久町",CH17:CL17)*'届出　 (記入例)'!AK14</f>
        <v>0</v>
      </c>
      <c r="CQ19" s="99">
        <f>SUMIF(CH16:CL16,"宇久",CH18:CL18)*'届出　 (記入例)'!AK16</f>
        <v>0</v>
      </c>
      <c r="CR19" s="32"/>
      <c r="CS19" s="78"/>
      <c r="CT19" s="100"/>
      <c r="CU19" s="101" t="s">
        <v>99</v>
      </c>
      <c r="CV19" s="102" t="str">
        <f>IF('届出　 (記入例)'!I19="","0",DA14/CT15)</f>
        <v>0</v>
      </c>
      <c r="CW19" s="103" t="str">
        <f>IF('届出　 (記入例)'!I19="","0",DA15/CT15)</f>
        <v>0</v>
      </c>
      <c r="CX19" s="104">
        <f>CV19*'届出　 (記入例)'!AK14</f>
        <v>0</v>
      </c>
      <c r="CY19" s="105">
        <f>CW19*'届出　 (記入例)'!AK16</f>
        <v>0</v>
      </c>
      <c r="CZ19" s="106">
        <f t="shared" si="0"/>
        <v>0</v>
      </c>
      <c r="DA19" s="89"/>
      <c r="DC19" s="107" t="s">
        <v>99</v>
      </c>
      <c r="DD19" s="102" t="str">
        <f>IF(('届出　 (記入例)'!J19)="","0",('届出　 (記入例)'!AK14+'届出　 (記入例)'!AK16)*'届出　 (記入例)'!J19*1000)</f>
        <v>0</v>
      </c>
      <c r="DE19" s="102">
        <f>COUNTA('届出　 (記入例)'!I19)*('届出　 (記入例)'!AK14+'届出　 (記入例)'!AK16)</f>
        <v>0</v>
      </c>
      <c r="DF19" s="102">
        <f>COUNTA('届出　 (記入例)'!K19)*('届出　 (記入例)'!AK14+'届出　 (記入例)'!AK16)</f>
        <v>0</v>
      </c>
      <c r="DG19" s="102">
        <f>COUNTA('届出　 (記入例)'!L19)*('届出　 (記入例)'!AK14+'届出　 (記入例)'!AK16)</f>
        <v>0</v>
      </c>
      <c r="DH19" s="15"/>
      <c r="DI19" s="3"/>
      <c r="DJ19" s="24"/>
      <c r="DK19" s="24"/>
      <c r="DL19" s="3"/>
      <c r="DM19" s="15" t="s">
        <v>100</v>
      </c>
      <c r="DN19" s="3">
        <v>5</v>
      </c>
      <c r="DO19" s="3" t="s">
        <v>383</v>
      </c>
      <c r="DP19" s="3" t="s">
        <v>67</v>
      </c>
      <c r="DQ19" s="13">
        <v>200</v>
      </c>
      <c r="DR19" s="24" t="s">
        <v>101</v>
      </c>
      <c r="DS19" s="24" t="s">
        <v>102</v>
      </c>
      <c r="DT19" s="24" t="s">
        <v>70</v>
      </c>
      <c r="DU19" s="24">
        <v>3900</v>
      </c>
      <c r="DV19" s="24" t="s">
        <v>65</v>
      </c>
      <c r="DW19" s="209">
        <v>100</v>
      </c>
      <c r="DZ19" s="24"/>
      <c r="EA19" s="24"/>
      <c r="EB19" s="24"/>
      <c r="EC19" s="86"/>
      <c r="EZ19" s="1"/>
    </row>
    <row r="20" spans="2:156" ht="16.5" customHeight="1" thickTop="1" thickBot="1">
      <c r="B20" s="734">
        <v>2</v>
      </c>
      <c r="C20" s="848">
        <v>1</v>
      </c>
      <c r="D20" s="851">
        <v>2</v>
      </c>
      <c r="E20" s="809"/>
      <c r="F20" s="810"/>
      <c r="G20" s="485" t="s">
        <v>55</v>
      </c>
      <c r="H20" s="486"/>
      <c r="I20" s="148"/>
      <c r="J20" s="55"/>
      <c r="K20" s="203"/>
      <c r="L20" s="152"/>
      <c r="M20" s="468" t="s">
        <v>56</v>
      </c>
      <c r="N20" s="56">
        <v>88</v>
      </c>
      <c r="O20" s="415" t="str">
        <f>IF(N20="","",VLOOKUP(N20,'届出　 (記入例)'!$DN:$DQ,3,FALSE))</f>
        <v>JF</v>
      </c>
      <c r="P20" s="416"/>
      <c r="Q20" s="424"/>
      <c r="R20" s="56"/>
      <c r="S20" s="415" t="str">
        <f>IF(R20="","",VLOOKUP(R20,'届出　 (記入例)'!$DN:$DQ,3,FALSE))</f>
        <v/>
      </c>
      <c r="T20" s="416"/>
      <c r="U20" s="424"/>
      <c r="V20" s="56"/>
      <c r="W20" s="415" t="str">
        <f>IF(V20="","",VLOOKUP(V20,'届出　 (記入例)'!$DN:$DQ,3,FALSE))</f>
        <v/>
      </c>
      <c r="X20" s="416"/>
      <c r="Y20" s="424"/>
      <c r="Z20" s="56"/>
      <c r="AA20" s="415" t="str">
        <f>IF(Z20="","",VLOOKUP(Z20,'届出　 (記入例)'!$DN:$DQ,3,FALSE))</f>
        <v/>
      </c>
      <c r="AB20" s="416"/>
      <c r="AC20" s="424"/>
      <c r="AD20" s="56">
        <v>88</v>
      </c>
      <c r="AE20" s="415" t="str">
        <f>IF(AD20="","",VLOOKUP(AD20,'届出　 (記入例)'!$DN:$DQ,3,FALSE))</f>
        <v>JF</v>
      </c>
      <c r="AF20" s="416"/>
      <c r="AG20" s="416"/>
      <c r="AH20" s="554" t="s">
        <v>57</v>
      </c>
      <c r="AI20" s="511">
        <f>DA20+CR20</f>
        <v>8200</v>
      </c>
      <c r="AJ20" s="512"/>
      <c r="AK20" s="515">
        <v>40</v>
      </c>
      <c r="AL20" s="516"/>
      <c r="AM20" s="487">
        <f>(AI20*AK20)</f>
        <v>328000</v>
      </c>
      <c r="AN20" s="487"/>
      <c r="AO20" s="527"/>
      <c r="AP20" s="456">
        <f>SUM('届出　 (記入例)'!J20:J25)*AK24</f>
        <v>40</v>
      </c>
      <c r="AQ20" s="457"/>
      <c r="AR20" s="821" t="s">
        <v>78</v>
      </c>
      <c r="AS20" s="822"/>
      <c r="AT20" s="856" t="s">
        <v>465</v>
      </c>
      <c r="AU20" s="857"/>
      <c r="AV20" s="858"/>
      <c r="AW20" s="833" t="s">
        <v>376</v>
      </c>
      <c r="AX20" s="834"/>
      <c r="CB20" s="3"/>
      <c r="CC20" s="24"/>
      <c r="CD20" s="3"/>
      <c r="CE20" s="3"/>
      <c r="CF20" s="3"/>
      <c r="CN20" s="58">
        <v>2</v>
      </c>
      <c r="CO20" s="59" t="s">
        <v>59</v>
      </c>
      <c r="CP20" s="60">
        <f>SUMIF(CH22:CL22,"対馬市",CH23:CL23)*'届出　 (記入例)'!AK20</f>
        <v>0</v>
      </c>
      <c r="CQ20" s="61">
        <f>SUMIF(CH22:CL22,"対馬市",CH24:CL24)*'届出　 (記入例)'!AK22</f>
        <v>0</v>
      </c>
      <c r="CR20" s="62">
        <f>SUM('届出　 (記入例)'!N25:AG25)</f>
        <v>0</v>
      </c>
      <c r="CS20" s="78"/>
      <c r="CT20" s="63" t="s">
        <v>10</v>
      </c>
      <c r="CU20" s="64" t="s">
        <v>59</v>
      </c>
      <c r="CV20" s="65" t="str">
        <f>IF('届出　 (記入例)'!I20="","0",DA20/CT21)</f>
        <v>0</v>
      </c>
      <c r="CW20" s="66" t="str">
        <f>IF('届出　 (記入例)'!I20="","0",DA21/CT21)</f>
        <v>0</v>
      </c>
      <c r="CX20" s="67">
        <f>CV20*'届出　 (記入例)'!AK20</f>
        <v>0</v>
      </c>
      <c r="CY20" s="68">
        <f>CW20*'届出　 (記入例)'!AK22</f>
        <v>0</v>
      </c>
      <c r="CZ20" s="69">
        <f t="shared" si="0"/>
        <v>0</v>
      </c>
      <c r="DA20" s="62">
        <f>SUM('届出　 (記入例)'!N22:AG22)</f>
        <v>8200</v>
      </c>
      <c r="DC20" s="70" t="s">
        <v>59</v>
      </c>
      <c r="DD20" s="65" t="str">
        <f>IF(('届出　 (記入例)'!J20)="","0",('届出　 (記入例)'!AK20+'届出　 (記入例)'!AK22)*'届出　 (記入例)'!J20*1000)</f>
        <v>0</v>
      </c>
      <c r="DE20" s="65">
        <f>COUNTA('届出　 (記入例)'!I20)*('届出　 (記入例)'!AK20+'届出　 (記入例)'!AK22)</f>
        <v>0</v>
      </c>
      <c r="DF20" s="65">
        <f>COUNTA('届出　 (記入例)'!K20)*('届出　 (記入例)'!AK20+'届出　 (記入例)'!AK22)</f>
        <v>0</v>
      </c>
      <c r="DG20" s="65">
        <f>COUNTA('届出　 (記入例)'!L20)*('届出　 (記入例)'!AK20+'届出　 (記入例)'!AK22)</f>
        <v>0</v>
      </c>
      <c r="DH20" s="15"/>
      <c r="DI20" s="3"/>
      <c r="DJ20" s="24"/>
      <c r="DK20" s="24"/>
      <c r="DL20" s="24"/>
      <c r="DM20" s="15" t="s">
        <v>104</v>
      </c>
      <c r="DN20" s="3">
        <v>7</v>
      </c>
      <c r="DO20" s="3" t="s">
        <v>379</v>
      </c>
      <c r="DP20" s="3" t="s">
        <v>244</v>
      </c>
      <c r="DQ20" s="209">
        <v>3300</v>
      </c>
      <c r="DU20" s="8"/>
      <c r="DV20" s="8"/>
      <c r="DW20" s="209">
        <v>1650</v>
      </c>
      <c r="DZ20" s="8"/>
      <c r="EA20" s="24"/>
      <c r="EB20" s="24"/>
      <c r="EC20" s="108"/>
      <c r="EZ20" s="1"/>
    </row>
    <row r="21" spans="2:156" ht="16.5" customHeight="1">
      <c r="B21" s="735"/>
      <c r="C21" s="849"/>
      <c r="D21" s="852"/>
      <c r="E21" s="811"/>
      <c r="F21" s="812"/>
      <c r="G21" s="466" t="s">
        <v>60</v>
      </c>
      <c r="H21" s="467"/>
      <c r="I21" s="149" t="s">
        <v>211</v>
      </c>
      <c r="J21" s="72">
        <v>1</v>
      </c>
      <c r="K21" s="153" t="s">
        <v>211</v>
      </c>
      <c r="L21" s="154"/>
      <c r="M21" s="469"/>
      <c r="N21" s="412" t="str">
        <f>IF(N20="","",VLOOKUP(N20,'届出　 (記入例)'!$DN:$DQ,2,FALSE))</f>
        <v>博多～壱岐</v>
      </c>
      <c r="O21" s="413"/>
      <c r="P21" s="413"/>
      <c r="Q21" s="414"/>
      <c r="R21" s="412" t="str">
        <f>IF(R20="","",VLOOKUP(R20,'届出　 (記入例)'!$DN:$DQ,2,FALSE))</f>
        <v/>
      </c>
      <c r="S21" s="413"/>
      <c r="T21" s="413"/>
      <c r="U21" s="414"/>
      <c r="V21" s="412" t="str">
        <f>IF(V20="","",VLOOKUP(V20,'届出　 (記入例)'!$DN:$DQ,2,FALSE))</f>
        <v/>
      </c>
      <c r="W21" s="413"/>
      <c r="X21" s="413"/>
      <c r="Y21" s="414"/>
      <c r="Z21" s="412" t="str">
        <f>IF(Z20="","",VLOOKUP(Z20,'届出　 (記入例)'!$DN:$DQ,2,FALSE))</f>
        <v/>
      </c>
      <c r="AA21" s="413"/>
      <c r="AB21" s="413"/>
      <c r="AC21" s="414"/>
      <c r="AD21" s="412" t="str">
        <f>IF(AD20="","",VLOOKUP(AD20,'届出　 (記入例)'!$DN:$DQ,2,FALSE))</f>
        <v>博多～壱岐</v>
      </c>
      <c r="AE21" s="413"/>
      <c r="AF21" s="413"/>
      <c r="AG21" s="413"/>
      <c r="AH21" s="510"/>
      <c r="AI21" s="513"/>
      <c r="AJ21" s="514"/>
      <c r="AK21" s="517"/>
      <c r="AL21" s="518"/>
      <c r="AM21" s="462"/>
      <c r="AN21" s="462"/>
      <c r="AO21" s="463"/>
      <c r="AP21" s="458"/>
      <c r="AQ21" s="459"/>
      <c r="AR21" s="815">
        <v>19</v>
      </c>
      <c r="AS21" s="816"/>
      <c r="AT21" s="859"/>
      <c r="AU21" s="860"/>
      <c r="AV21" s="861"/>
      <c r="AW21" s="825"/>
      <c r="AX21" s="826"/>
      <c r="CB21" s="3"/>
      <c r="CC21" s="24"/>
      <c r="CD21" s="3"/>
      <c r="CE21" s="3"/>
      <c r="CF21" s="3"/>
      <c r="CN21" s="73"/>
      <c r="CO21" s="74" t="s">
        <v>61</v>
      </c>
      <c r="CP21" s="75">
        <f>SUMIF(CH22:CL22,"壱岐市",CH23:CL23)*'届出　 (記入例)'!AK20</f>
        <v>0</v>
      </c>
      <c r="CQ21" s="76">
        <f>SUMIF(CH22:CL22,"壱岐市",CH24:CL24)*'届出　 (記入例)'!AK22</f>
        <v>0</v>
      </c>
      <c r="CR21" s="77">
        <f>CR20</f>
        <v>0</v>
      </c>
      <c r="CS21" s="78"/>
      <c r="CT21" s="543">
        <f>COUNTA('届出　 (記入例)'!I20:I25)</f>
        <v>1</v>
      </c>
      <c r="CU21" s="79" t="s">
        <v>61</v>
      </c>
      <c r="CV21" s="80">
        <f>IF('届出　 (記入例)'!I21="","0",DA20/CT21)</f>
        <v>8200</v>
      </c>
      <c r="CW21" s="81">
        <f>IF('届出　 (記入例)'!I21="","0",DA21/CT21)</f>
        <v>4100</v>
      </c>
      <c r="CX21" s="82">
        <f>CV21*'届出　 (記入例)'!AK20</f>
        <v>328000</v>
      </c>
      <c r="CY21" s="83">
        <f>CW21*'届出　 (記入例)'!AK22</f>
        <v>0</v>
      </c>
      <c r="CZ21" s="84">
        <f t="shared" si="0"/>
        <v>328000</v>
      </c>
      <c r="DA21" s="77">
        <f>CL52</f>
        <v>4100</v>
      </c>
      <c r="DC21" s="85" t="s">
        <v>61</v>
      </c>
      <c r="DD21" s="80">
        <f>IF(('届出　 (記入例)'!J21)="","0",('届出　 (記入例)'!AK20+'届出　 (記入例)'!AK22)*'届出　 (記入例)'!J21*1000)</f>
        <v>40000</v>
      </c>
      <c r="DE21" s="80">
        <f>COUNTA('届出　 (記入例)'!I21)*('届出　 (記入例)'!AK20+'届出　 (記入例)'!AK22)</f>
        <v>40</v>
      </c>
      <c r="DF21" s="80">
        <f>COUNTA('届出　 (記入例)'!K21)*('届出　 (記入例)'!AK20+'届出　 (記入例)'!AK22)</f>
        <v>40</v>
      </c>
      <c r="DG21" s="80">
        <f>COUNTA('届出　 (記入例)'!L21)*('届出　 (記入例)'!AK20+'届出　 (記入例)'!AK22)</f>
        <v>0</v>
      </c>
      <c r="DH21" s="15"/>
      <c r="DI21" s="3"/>
      <c r="DJ21" s="24"/>
      <c r="DK21" s="24"/>
      <c r="DL21" s="24"/>
      <c r="DN21" s="3">
        <v>8</v>
      </c>
      <c r="DO21" s="3" t="s">
        <v>380</v>
      </c>
      <c r="DP21" s="3" t="s">
        <v>244</v>
      </c>
      <c r="DQ21" s="209">
        <v>3700</v>
      </c>
      <c r="DR21" s="8" t="s">
        <v>105</v>
      </c>
      <c r="DS21" s="8" t="s">
        <v>106</v>
      </c>
      <c r="DT21" s="8" t="s">
        <v>107</v>
      </c>
      <c r="DU21" s="8">
        <v>3900</v>
      </c>
      <c r="DV21" s="24" t="s">
        <v>65</v>
      </c>
      <c r="DW21" s="209">
        <v>1850</v>
      </c>
      <c r="DZ21" s="8"/>
      <c r="EA21" s="24"/>
      <c r="EB21" s="24"/>
      <c r="EC21" s="108"/>
      <c r="EZ21" s="1"/>
    </row>
    <row r="22" spans="2:156" ht="16.5" customHeight="1" thickBot="1">
      <c r="B22" s="735"/>
      <c r="C22" s="850"/>
      <c r="D22" s="853"/>
      <c r="E22" s="813"/>
      <c r="F22" s="814"/>
      <c r="G22" s="466" t="s">
        <v>73</v>
      </c>
      <c r="H22" s="467"/>
      <c r="I22" s="149"/>
      <c r="J22" s="72"/>
      <c r="K22" s="153"/>
      <c r="L22" s="155"/>
      <c r="M22" s="470"/>
      <c r="N22" s="409">
        <f>IF(N20="","",VLOOKUP(N20,'届出　 (記入例)'!$DN:$DQ,4,FALSE))</f>
        <v>4100</v>
      </c>
      <c r="O22" s="410"/>
      <c r="P22" s="410"/>
      <c r="Q22" s="411"/>
      <c r="R22" s="409" t="str">
        <f>IF(R20="","",VLOOKUP(R20,'届出　 (記入例)'!$DN:$DQ,4,FALSE))</f>
        <v/>
      </c>
      <c r="S22" s="410"/>
      <c r="T22" s="410"/>
      <c r="U22" s="411"/>
      <c r="V22" s="423" t="str">
        <f>IF(V20="","",VLOOKUP(V20,'届出　 (記入例)'!$DN:$DQ,4,FALSE))</f>
        <v/>
      </c>
      <c r="W22" s="410"/>
      <c r="X22" s="410"/>
      <c r="Y22" s="411"/>
      <c r="Z22" s="409" t="str">
        <f>IF(Z20="","",VLOOKUP(Z20,'届出　 (記入例)'!$DN:$DQ,4,FALSE))</f>
        <v/>
      </c>
      <c r="AA22" s="410"/>
      <c r="AB22" s="410"/>
      <c r="AC22" s="411"/>
      <c r="AD22" s="409">
        <f>IF(AD20="","",VLOOKUP(AD20,'届出　 (記入例)'!$DN:$DQ,4,FALSE))</f>
        <v>4100</v>
      </c>
      <c r="AE22" s="410"/>
      <c r="AF22" s="410"/>
      <c r="AG22" s="410"/>
      <c r="AH22" s="503" t="s">
        <v>74</v>
      </c>
      <c r="AI22" s="505">
        <f>CR21+DA21</f>
        <v>4100</v>
      </c>
      <c r="AJ22" s="506"/>
      <c r="AK22" s="519"/>
      <c r="AL22" s="520"/>
      <c r="AM22" s="462">
        <f>(AI22*AK22)</f>
        <v>0</v>
      </c>
      <c r="AN22" s="462"/>
      <c r="AO22" s="463"/>
      <c r="AP22" s="458"/>
      <c r="AQ22" s="459"/>
      <c r="AR22" s="817"/>
      <c r="AS22" s="818"/>
      <c r="AT22" s="859"/>
      <c r="AU22" s="860"/>
      <c r="AV22" s="861"/>
      <c r="AW22" s="827"/>
      <c r="AX22" s="828"/>
      <c r="CB22" s="3"/>
      <c r="CC22" s="24"/>
      <c r="CD22" s="3"/>
      <c r="CE22" s="3"/>
      <c r="CF22" s="3"/>
      <c r="CG22" s="87" t="s">
        <v>75</v>
      </c>
      <c r="CH22" s="88" t="e">
        <f>VLOOKUP('届出　 (記入例)'!N23,$DR:$DV,5,FALSE)</f>
        <v>#N/A</v>
      </c>
      <c r="CI22" s="88" t="e">
        <f>VLOOKUP('届出　 (記入例)'!R23,$DR:$DV,5,FALSE)</f>
        <v>#N/A</v>
      </c>
      <c r="CJ22" s="88" t="e">
        <f>VLOOKUP('届出　 (記入例)'!V23,$DR:$DV,5,FALSE)</f>
        <v>#N/A</v>
      </c>
      <c r="CK22" s="88" t="e">
        <f>VLOOKUP('届出　 (記入例)'!Z23,$DR:$DV,5,FALSE)</f>
        <v>#N/A</v>
      </c>
      <c r="CL22" s="88" t="e">
        <f>VLOOKUP('届出　 (記入例)'!AD23,$DR:$DV,5,FALSE)</f>
        <v>#N/A</v>
      </c>
      <c r="CN22" s="73"/>
      <c r="CO22" s="74" t="s">
        <v>73</v>
      </c>
      <c r="CP22" s="75">
        <f>SUMIF(CH22:CL22,"五島市",CH23:CL23)*'届出　 (記入例)'!AK20</f>
        <v>0</v>
      </c>
      <c r="CQ22" s="76">
        <f>SUMIF(CH22:CL22,"五島市",CH24:CL24)*'届出　 (記入例)'!AK22</f>
        <v>0</v>
      </c>
      <c r="CR22" s="92"/>
      <c r="CS22" s="78"/>
      <c r="CT22" s="544"/>
      <c r="CU22" s="79" t="s">
        <v>73</v>
      </c>
      <c r="CV22" s="80" t="str">
        <f>IF('届出　 (記入例)'!I22="","0",DA20/CT21)</f>
        <v>0</v>
      </c>
      <c r="CW22" s="81" t="str">
        <f>IF('届出　 (記入例)'!I22="","0",DA21/CT21)</f>
        <v>0</v>
      </c>
      <c r="CX22" s="82">
        <f>CV22*'届出　 (記入例)'!AK20</f>
        <v>0</v>
      </c>
      <c r="CY22" s="83">
        <f>CW22*'届出　 (記入例)'!AK22</f>
        <v>0</v>
      </c>
      <c r="CZ22" s="84">
        <f t="shared" si="0"/>
        <v>0</v>
      </c>
      <c r="DA22" s="89"/>
      <c r="DC22" s="85" t="s">
        <v>73</v>
      </c>
      <c r="DD22" s="80" t="str">
        <f>IF(('届出　 (記入例)'!J22)="","0",('届出　 (記入例)'!AK20+'届出　 (記入例)'!AK22)*'届出　 (記入例)'!J22*1000)</f>
        <v>0</v>
      </c>
      <c r="DE22" s="80">
        <f>COUNTA('届出　 (記入例)'!I22)*('届出　 (記入例)'!AK20+'届出　 (記入例)'!AK22)</f>
        <v>0</v>
      </c>
      <c r="DF22" s="80">
        <f>COUNTA('届出　 (記入例)'!K22)*('届出　 (記入例)'!AK20+'届出　 (記入例)'!AK22)</f>
        <v>0</v>
      </c>
      <c r="DG22" s="80">
        <f>COUNTA('届出　 (記入例)'!L22)*('届出　 (記入例)'!AK20+'届出　 (記入例)'!AK22)</f>
        <v>0</v>
      </c>
      <c r="DH22" s="15"/>
      <c r="DI22" s="15"/>
      <c r="DK22" s="24"/>
      <c r="DL22" s="7"/>
      <c r="DN22" s="3">
        <v>9</v>
      </c>
      <c r="DO22" s="3" t="s">
        <v>382</v>
      </c>
      <c r="DP22" s="3" t="s">
        <v>244</v>
      </c>
      <c r="DQ22" s="209">
        <v>400</v>
      </c>
      <c r="DR22" s="8" t="s">
        <v>108</v>
      </c>
      <c r="DS22" s="8" t="s">
        <v>109</v>
      </c>
      <c r="DT22" s="8" t="s">
        <v>107</v>
      </c>
      <c r="DU22" s="8">
        <v>3400</v>
      </c>
      <c r="DV22" s="24" t="s">
        <v>89</v>
      </c>
      <c r="DW22" s="209">
        <v>200</v>
      </c>
      <c r="DZ22" s="8"/>
      <c r="EA22" s="24"/>
      <c r="EB22" s="24"/>
      <c r="EC22" s="108"/>
      <c r="EZ22" s="1"/>
    </row>
    <row r="23" spans="2:156" ht="16.5" customHeight="1" thickBot="1">
      <c r="B23" s="735"/>
      <c r="C23" s="805" t="s">
        <v>375</v>
      </c>
      <c r="D23" s="806"/>
      <c r="E23" s="807" t="s">
        <v>375</v>
      </c>
      <c r="F23" s="808"/>
      <c r="G23" s="466" t="s">
        <v>84</v>
      </c>
      <c r="H23" s="467"/>
      <c r="I23" s="149"/>
      <c r="J23" s="72"/>
      <c r="K23" s="153"/>
      <c r="L23" s="155"/>
      <c r="M23" s="739" t="s">
        <v>85</v>
      </c>
      <c r="N23" s="140"/>
      <c r="O23" s="417" t="str">
        <f>IF(N23="","",VLOOKUP(N23,'届出　 (記入例)'!$DR:$DU,3,FALSE))</f>
        <v/>
      </c>
      <c r="P23" s="418"/>
      <c r="Q23" s="419"/>
      <c r="R23" s="140"/>
      <c r="S23" s="417" t="str">
        <f>IF(R23="","",VLOOKUP(R23,'届出　 (記入例)'!$DR:$DU,3,FALSE))</f>
        <v/>
      </c>
      <c r="T23" s="418"/>
      <c r="U23" s="419"/>
      <c r="V23" s="90"/>
      <c r="W23" s="417" t="str">
        <f>IF(V23="","",VLOOKUP(V23,'届出　 (記入例)'!$DR:$DU,3,FALSE))</f>
        <v/>
      </c>
      <c r="X23" s="418"/>
      <c r="Y23" s="419"/>
      <c r="Z23" s="140"/>
      <c r="AA23" s="417" t="str">
        <f>IF(Z23="","",VLOOKUP(Z23,'届出　 (記入例)'!$DR:$DU,3,FALSE))</f>
        <v/>
      </c>
      <c r="AB23" s="418"/>
      <c r="AC23" s="419"/>
      <c r="AD23" s="140"/>
      <c r="AE23" s="417" t="str">
        <f>IF(AD23="","",VLOOKUP(AD23,'届出　 (記入例)'!$DR:$DU,3,FALSE))</f>
        <v/>
      </c>
      <c r="AF23" s="418"/>
      <c r="AG23" s="418"/>
      <c r="AH23" s="504"/>
      <c r="AI23" s="507"/>
      <c r="AJ23" s="508"/>
      <c r="AK23" s="521"/>
      <c r="AL23" s="522"/>
      <c r="AM23" s="464"/>
      <c r="AN23" s="464"/>
      <c r="AO23" s="465"/>
      <c r="AP23" s="458"/>
      <c r="AQ23" s="459"/>
      <c r="AR23" s="817"/>
      <c r="AS23" s="818"/>
      <c r="AT23" s="859"/>
      <c r="AU23" s="860"/>
      <c r="AV23" s="861"/>
      <c r="AW23" s="829" t="s">
        <v>377</v>
      </c>
      <c r="AX23" s="830"/>
      <c r="CB23" s="3"/>
      <c r="CC23" s="8"/>
      <c r="CD23" s="3"/>
      <c r="CE23" s="3"/>
      <c r="CF23" s="3"/>
      <c r="CG23" s="87" t="s">
        <v>86</v>
      </c>
      <c r="CH23" s="91" t="e">
        <f>VLOOKUP('届出　 (記入例)'!N23,$DR:$DV,4,FALSE)</f>
        <v>#N/A</v>
      </c>
      <c r="CI23" s="91" t="e">
        <f>VLOOKUP('届出　 (記入例)'!R23,$DR:$DV,4,FALSE)</f>
        <v>#N/A</v>
      </c>
      <c r="CJ23" s="91" t="e">
        <f>VLOOKUP('届出　 (記入例)'!V23,$DR:$DV,4,FALSE)</f>
        <v>#N/A</v>
      </c>
      <c r="CK23" s="91" t="e">
        <f>VLOOKUP('届出　 (記入例)'!Z23,$DR:$DV,4,FALSE)</f>
        <v>#N/A</v>
      </c>
      <c r="CL23" s="91" t="e">
        <f>VLOOKUP('届出　 (記入例)'!AD23,$DR:$DV,4,FALSE)</f>
        <v>#N/A</v>
      </c>
      <c r="CN23" s="73"/>
      <c r="CO23" s="74" t="s">
        <v>84</v>
      </c>
      <c r="CP23" s="75">
        <f>SUMIF(CH22:CL22,"新上五島町",CH23:CL23)*'届出　 (記入例)'!AK20</f>
        <v>0</v>
      </c>
      <c r="CQ23" s="76">
        <f>SUMIF(CH22:CL22,"上五島",CH24:CL24)*'届出　 (記入例)'!AK22</f>
        <v>0</v>
      </c>
      <c r="CR23" s="92"/>
      <c r="CS23" s="78"/>
      <c r="CT23" s="93"/>
      <c r="CU23" s="79" t="s">
        <v>84</v>
      </c>
      <c r="CV23" s="80" t="str">
        <f>IF('届出　 (記入例)'!I23="","0",DA20/CT21)</f>
        <v>0</v>
      </c>
      <c r="CW23" s="81" t="str">
        <f>IF('届出　 (記入例)'!I23="","0",DA21/CT21)</f>
        <v>0</v>
      </c>
      <c r="CX23" s="82">
        <f>CV23*'届出　 (記入例)'!AK20</f>
        <v>0</v>
      </c>
      <c r="CY23" s="83">
        <f>CW23*'届出　 (記入例)'!AK22</f>
        <v>0</v>
      </c>
      <c r="CZ23" s="84">
        <f t="shared" si="0"/>
        <v>0</v>
      </c>
      <c r="DA23" s="89"/>
      <c r="DB23" s="94"/>
      <c r="DC23" s="85" t="s">
        <v>84</v>
      </c>
      <c r="DD23" s="80" t="str">
        <f>IF(('届出　 (記入例)'!J23)="","0",('届出　 (記入例)'!AK20+'届出　 (記入例)'!AK22)*'届出　 (記入例)'!J23*1000)</f>
        <v>0</v>
      </c>
      <c r="DE23" s="80">
        <f>COUNTA('届出　 (記入例)'!I23)*('届出　 (記入例)'!AK20+'届出　 (記入例)'!AK22)</f>
        <v>0</v>
      </c>
      <c r="DF23" s="80">
        <f>COUNTA('届出　 (記入例)'!K23)*('届出　 (記入例)'!AK20+'届出　 (記入例)'!AK22)</f>
        <v>0</v>
      </c>
      <c r="DG23" s="80">
        <f>COUNTA('届出　 (記入例)'!L23)*('届出　 (記入例)'!AK20+'届出　 (記入例)'!AK22)</f>
        <v>0</v>
      </c>
      <c r="DH23" s="15"/>
      <c r="DI23" s="15"/>
      <c r="DK23" s="24"/>
      <c r="DL23" s="7"/>
      <c r="DM23" s="15"/>
      <c r="DN23" s="3">
        <v>10</v>
      </c>
      <c r="DO23" s="3" t="s">
        <v>384</v>
      </c>
      <c r="DP23" s="3" t="s">
        <v>67</v>
      </c>
      <c r="DQ23" s="209">
        <v>1600</v>
      </c>
      <c r="DU23" s="8"/>
      <c r="DV23" s="24"/>
      <c r="DW23" s="209">
        <v>800</v>
      </c>
      <c r="DZ23" s="8"/>
      <c r="EA23" s="24"/>
      <c r="EB23" s="8"/>
      <c r="EC23" s="108"/>
      <c r="EZ23" s="1"/>
    </row>
    <row r="24" spans="2:156" ht="16.5" customHeight="1">
      <c r="B24" s="735"/>
      <c r="C24" s="797">
        <v>45748</v>
      </c>
      <c r="D24" s="798"/>
      <c r="E24" s="801"/>
      <c r="F24" s="802"/>
      <c r="G24" s="466" t="s">
        <v>92</v>
      </c>
      <c r="H24" s="467"/>
      <c r="I24" s="149"/>
      <c r="J24" s="72"/>
      <c r="K24" s="156"/>
      <c r="L24" s="155"/>
      <c r="M24" s="740"/>
      <c r="N24" s="420" t="str">
        <f>IF(N23="","",VLOOKUP(N23,'届出　 (記入例)'!$DR:$DU,2,FALSE))</f>
        <v/>
      </c>
      <c r="O24" s="421"/>
      <c r="P24" s="421"/>
      <c r="Q24" s="422"/>
      <c r="R24" s="420" t="str">
        <f>IF(R23="","",VLOOKUP(R23,'届出　 (記入例)'!$DR:$DU,2,FALSE))</f>
        <v/>
      </c>
      <c r="S24" s="421"/>
      <c r="T24" s="421"/>
      <c r="U24" s="422"/>
      <c r="V24" s="420" t="str">
        <f>IF(V23="","",VLOOKUP(V23,'届出　 (記入例)'!$DR:$DU,2,FALSE))</f>
        <v/>
      </c>
      <c r="W24" s="421"/>
      <c r="X24" s="421"/>
      <c r="Y24" s="422"/>
      <c r="Z24" s="420" t="str">
        <f>IF(Z23="","",VLOOKUP(Z23,'届出　 (記入例)'!$DR:$DU,2,FALSE))</f>
        <v/>
      </c>
      <c r="AA24" s="421"/>
      <c r="AB24" s="421"/>
      <c r="AC24" s="422"/>
      <c r="AD24" s="420" t="str">
        <f>IF(AD23="","",VLOOKUP(AD23,'届出　 (記入例)'!$DR:$DU,2,FALSE))</f>
        <v/>
      </c>
      <c r="AE24" s="421"/>
      <c r="AF24" s="421"/>
      <c r="AG24" s="422"/>
      <c r="AH24" s="555" t="s">
        <v>93</v>
      </c>
      <c r="AI24" s="556"/>
      <c r="AJ24" s="557"/>
      <c r="AK24" s="511">
        <f>AK20+AK22</f>
        <v>40</v>
      </c>
      <c r="AL24" s="512"/>
      <c r="AM24" s="487">
        <f>AM20+AM22</f>
        <v>328000</v>
      </c>
      <c r="AN24" s="487"/>
      <c r="AO24" s="488"/>
      <c r="AP24" s="458"/>
      <c r="AQ24" s="459"/>
      <c r="AR24" s="817"/>
      <c r="AS24" s="818"/>
      <c r="AT24" s="859"/>
      <c r="AU24" s="860"/>
      <c r="AV24" s="861"/>
      <c r="AW24" s="825"/>
      <c r="AX24" s="826"/>
      <c r="CB24" s="3"/>
      <c r="CC24" s="8"/>
      <c r="CD24" s="3"/>
      <c r="CE24" s="3"/>
      <c r="CF24" s="3"/>
      <c r="CG24" s="87" t="s">
        <v>94</v>
      </c>
      <c r="CH24" s="91" t="e">
        <f>CH23</f>
        <v>#N/A</v>
      </c>
      <c r="CI24" s="91" t="e">
        <f>CI23</f>
        <v>#N/A</v>
      </c>
      <c r="CJ24" s="91" t="e">
        <f>CJ23</f>
        <v>#N/A</v>
      </c>
      <c r="CK24" s="91" t="e">
        <f>CK23</f>
        <v>#N/A</v>
      </c>
      <c r="CL24" s="91" t="e">
        <f>CL23</f>
        <v>#N/A</v>
      </c>
      <c r="CN24" s="73"/>
      <c r="CO24" s="74" t="s">
        <v>92</v>
      </c>
      <c r="CP24" s="75">
        <f>SUMIF(CH22:CL22,"小値賀町",CH23:CL23)*'届出　 (記入例)'!AK20</f>
        <v>0</v>
      </c>
      <c r="CQ24" s="76">
        <f>SUMIF(CH22:CL22,"小値賀",CH24:CL24)*'届出　 (記入例)'!AK22</f>
        <v>0</v>
      </c>
      <c r="CR24" s="92"/>
      <c r="CS24" s="78"/>
      <c r="CT24" s="93"/>
      <c r="CU24" s="79" t="s">
        <v>92</v>
      </c>
      <c r="CV24" s="80" t="str">
        <f>IF('届出　 (記入例)'!I24="","0",DA20/CT21)</f>
        <v>0</v>
      </c>
      <c r="CW24" s="81" t="str">
        <f>IF('届出　 (記入例)'!I24="","0",DA21/CT21)</f>
        <v>0</v>
      </c>
      <c r="CX24" s="82">
        <f>CV24*'届出　 (記入例)'!AK20</f>
        <v>0</v>
      </c>
      <c r="CY24" s="83">
        <f>CW24*'届出　 (記入例)'!AK22</f>
        <v>0</v>
      </c>
      <c r="CZ24" s="84">
        <f t="shared" si="0"/>
        <v>0</v>
      </c>
      <c r="DA24" s="89"/>
      <c r="DB24" s="94"/>
      <c r="DC24" s="85" t="s">
        <v>92</v>
      </c>
      <c r="DD24" s="80" t="str">
        <f>IF(('届出　 (記入例)'!J24)="","0",('届出　 (記入例)'!AK20+'届出　 (記入例)'!AK22)*'届出　 (記入例)'!J24*1000)</f>
        <v>0</v>
      </c>
      <c r="DE24" s="80">
        <f>COUNTA('届出　 (記入例)'!I24)*('届出　 (記入例)'!AK20+'届出　 (記入例)'!AK22)</f>
        <v>0</v>
      </c>
      <c r="DF24" s="80">
        <f>COUNTA('届出　 (記入例)'!K24)*('届出　 (記入例)'!AK20+'届出　 (記入例)'!AK22)</f>
        <v>0</v>
      </c>
      <c r="DG24" s="80">
        <f>COUNTA('届出　 (記入例)'!L24)*('届出　 (記入例)'!AK20+'届出　 (記入例)'!AK22)</f>
        <v>0</v>
      </c>
      <c r="DH24" s="15"/>
      <c r="DI24" s="15"/>
      <c r="DK24" s="24"/>
      <c r="DL24" s="7"/>
      <c r="DM24" s="3"/>
      <c r="DN24" s="3">
        <v>11</v>
      </c>
      <c r="DO24" s="3" t="s">
        <v>385</v>
      </c>
      <c r="DP24" s="3" t="s">
        <v>67</v>
      </c>
      <c r="DQ24" s="209">
        <v>1600</v>
      </c>
      <c r="DU24" s="8"/>
      <c r="DV24" s="8"/>
      <c r="DW24" s="209">
        <v>800</v>
      </c>
      <c r="DZ24" s="8"/>
      <c r="EA24" s="24"/>
      <c r="EB24" s="8"/>
      <c r="EC24" s="108"/>
      <c r="EZ24" s="1"/>
    </row>
    <row r="25" spans="2:156" ht="16.5" customHeight="1" thickBot="1">
      <c r="B25" s="736"/>
      <c r="C25" s="799"/>
      <c r="D25" s="800"/>
      <c r="E25" s="803"/>
      <c r="F25" s="804"/>
      <c r="G25" s="480" t="s">
        <v>99</v>
      </c>
      <c r="H25" s="481"/>
      <c r="I25" s="150"/>
      <c r="J25" s="95"/>
      <c r="K25" s="202"/>
      <c r="L25" s="158"/>
      <c r="M25" s="741"/>
      <c r="N25" s="482" t="str">
        <f>IF(N23="","",VLOOKUP(N23,'届出　 (記入例)'!$DR:$DU,4,FALSE))</f>
        <v/>
      </c>
      <c r="O25" s="483"/>
      <c r="P25" s="483"/>
      <c r="Q25" s="484"/>
      <c r="R25" s="482" t="str">
        <f>IF(R23="","",VLOOKUP(R23,'届出　 (記入例)'!$DR:$DU,4,FALSE))</f>
        <v/>
      </c>
      <c r="S25" s="483"/>
      <c r="T25" s="483"/>
      <c r="U25" s="484"/>
      <c r="V25" s="482" t="str">
        <f>IF(V23="","",VLOOKUP(V23,'届出　 (記入例)'!$DR:$DU,4,FALSE))</f>
        <v/>
      </c>
      <c r="W25" s="483"/>
      <c r="X25" s="483"/>
      <c r="Y25" s="484"/>
      <c r="Z25" s="482" t="str">
        <f>IF(Z23="","",VLOOKUP(Z23,'届出　 (記入例)'!$DR:$DU,4,FALSE))</f>
        <v/>
      </c>
      <c r="AA25" s="483"/>
      <c r="AB25" s="483"/>
      <c r="AC25" s="484"/>
      <c r="AD25" s="482" t="str">
        <f>IF(AD23="","",VLOOKUP(AD23,'届出　 (記入例)'!$DR:$DU,4,FALSE))</f>
        <v/>
      </c>
      <c r="AE25" s="483"/>
      <c r="AF25" s="483"/>
      <c r="AG25" s="484"/>
      <c r="AH25" s="558"/>
      <c r="AI25" s="559"/>
      <c r="AJ25" s="560"/>
      <c r="AK25" s="507"/>
      <c r="AL25" s="508"/>
      <c r="AM25" s="489"/>
      <c r="AN25" s="489"/>
      <c r="AO25" s="490"/>
      <c r="AP25" s="460"/>
      <c r="AQ25" s="461"/>
      <c r="AR25" s="819"/>
      <c r="AS25" s="820"/>
      <c r="AT25" s="862"/>
      <c r="AU25" s="863"/>
      <c r="AV25" s="864"/>
      <c r="AW25" s="835"/>
      <c r="AX25" s="836"/>
      <c r="CB25" s="3"/>
      <c r="CC25" s="8"/>
      <c r="CD25" s="3"/>
      <c r="CE25" s="3"/>
      <c r="CF25" s="3"/>
      <c r="CN25" s="96"/>
      <c r="CO25" s="97" t="s">
        <v>99</v>
      </c>
      <c r="CP25" s="98">
        <f>SUMIF(CH22:CL22,"宇久町",CH23:CL23)*'届出　 (記入例)'!AK20</f>
        <v>0</v>
      </c>
      <c r="CQ25" s="99">
        <f>SUMIF(CH22:CL22,"宇久",CH24:CL24)*'届出　 (記入例)'!AK22</f>
        <v>0</v>
      </c>
      <c r="CR25" s="92"/>
      <c r="CS25" s="78"/>
      <c r="CT25" s="100"/>
      <c r="CU25" s="101" t="s">
        <v>99</v>
      </c>
      <c r="CV25" s="102" t="str">
        <f>IF('届出　 (記入例)'!I25="","0",DA20/CT21)</f>
        <v>0</v>
      </c>
      <c r="CW25" s="103" t="str">
        <f>IF('届出　 (記入例)'!I25="","0",DA21/CT21)</f>
        <v>0</v>
      </c>
      <c r="CX25" s="104">
        <f>CV25*'届出　 (記入例)'!AK20</f>
        <v>0</v>
      </c>
      <c r="CY25" s="105">
        <f>CW25*'届出　 (記入例)'!AK22</f>
        <v>0</v>
      </c>
      <c r="CZ25" s="106">
        <f t="shared" si="0"/>
        <v>0</v>
      </c>
      <c r="DA25" s="89"/>
      <c r="DC25" s="107" t="s">
        <v>99</v>
      </c>
      <c r="DD25" s="102" t="str">
        <f>IF(('届出　 (記入例)'!J25)="","0",('届出　 (記入例)'!AK20+'届出　 (記入例)'!AK22)*'届出　 (記入例)'!J25*1000)</f>
        <v>0</v>
      </c>
      <c r="DE25" s="102">
        <f>COUNTA('届出　 (記入例)'!I25)*('届出　 (記入例)'!AK20+'届出　 (記入例)'!AK22)</f>
        <v>0</v>
      </c>
      <c r="DF25" s="102">
        <f>COUNTA('届出　 (記入例)'!K25)*('届出　 (記入例)'!AK20+'届出　 (記入例)'!AK22)</f>
        <v>0</v>
      </c>
      <c r="DG25" s="102">
        <f>COUNTA('届出　 (記入例)'!L25)*('届出　 (記入例)'!AK20+'届出　 (記入例)'!AK22)</f>
        <v>0</v>
      </c>
      <c r="DH25" s="15"/>
      <c r="DI25" s="15"/>
      <c r="DK25" s="24"/>
      <c r="DL25" s="7"/>
      <c r="DM25" s="3"/>
      <c r="DN25" s="3">
        <v>12</v>
      </c>
      <c r="DO25" s="3" t="s">
        <v>386</v>
      </c>
      <c r="DP25" s="3" t="s">
        <v>67</v>
      </c>
      <c r="DQ25" s="209">
        <v>1600</v>
      </c>
      <c r="DU25" s="8"/>
      <c r="DV25" s="8"/>
      <c r="DW25" s="209">
        <v>800</v>
      </c>
      <c r="DZ25" s="8"/>
      <c r="EA25" s="24"/>
      <c r="EB25" s="8"/>
      <c r="EC25" s="108"/>
      <c r="EZ25" s="1"/>
    </row>
    <row r="26" spans="2:156" ht="16.5" customHeight="1" thickTop="1" thickBot="1">
      <c r="B26" s="734">
        <v>3</v>
      </c>
      <c r="C26" s="848"/>
      <c r="D26" s="851"/>
      <c r="E26" s="809"/>
      <c r="F26" s="810"/>
      <c r="G26" s="485" t="s">
        <v>55</v>
      </c>
      <c r="H26" s="486"/>
      <c r="I26" s="148"/>
      <c r="J26" s="55"/>
      <c r="K26" s="148"/>
      <c r="L26" s="152"/>
      <c r="M26" s="468" t="s">
        <v>56</v>
      </c>
      <c r="N26" s="56"/>
      <c r="O26" s="415" t="str">
        <f>IF(N26="","",VLOOKUP(N26,'届出　 (記入例)'!$DN:$DQ,3,FALSE))</f>
        <v/>
      </c>
      <c r="P26" s="416"/>
      <c r="Q26" s="424"/>
      <c r="R26" s="56"/>
      <c r="S26" s="415" t="str">
        <f>IF(R26="","",VLOOKUP(R26,'届出　 (記入例)'!$DN:$DQ,3,FALSE))</f>
        <v/>
      </c>
      <c r="T26" s="416"/>
      <c r="U26" s="424"/>
      <c r="V26" s="56"/>
      <c r="W26" s="415" t="str">
        <f>IF(V26="","",VLOOKUP(V26,'届出　 (記入例)'!$DN:$DQ,3,FALSE))</f>
        <v/>
      </c>
      <c r="X26" s="416"/>
      <c r="Y26" s="424"/>
      <c r="Z26" s="56"/>
      <c r="AA26" s="415" t="str">
        <f>IF(Z26="","",VLOOKUP(Z26,'届出　 (記入例)'!$DN:$DQ,3,FALSE))</f>
        <v/>
      </c>
      <c r="AB26" s="416"/>
      <c r="AC26" s="424"/>
      <c r="AD26" s="56"/>
      <c r="AE26" s="415" t="str">
        <f>IF(AD26="","",VLOOKUP(AD26,'届出　 (記入例)'!$DN:$DQ,3,FALSE))</f>
        <v/>
      </c>
      <c r="AF26" s="416"/>
      <c r="AG26" s="416"/>
      <c r="AH26" s="554" t="s">
        <v>57</v>
      </c>
      <c r="AI26" s="511">
        <f>DA26+CR26</f>
        <v>0</v>
      </c>
      <c r="AJ26" s="512"/>
      <c r="AK26" s="515"/>
      <c r="AL26" s="516"/>
      <c r="AM26" s="487">
        <f>(AI26*AK26)</f>
        <v>0</v>
      </c>
      <c r="AN26" s="487"/>
      <c r="AO26" s="527"/>
      <c r="AP26" s="456">
        <f>SUM('届出　 (記入例)'!J26:J31)*AK30</f>
        <v>0</v>
      </c>
      <c r="AQ26" s="457"/>
      <c r="AR26" s="821"/>
      <c r="AS26" s="822"/>
      <c r="AT26" s="854"/>
      <c r="AU26" s="855"/>
      <c r="AV26" s="841"/>
      <c r="AW26" s="833" t="s">
        <v>376</v>
      </c>
      <c r="AX26" s="834"/>
      <c r="CB26" s="3"/>
      <c r="CC26" s="8"/>
      <c r="CD26" s="3"/>
      <c r="CE26" s="3"/>
      <c r="CF26" s="3"/>
      <c r="CN26" s="58">
        <v>3</v>
      </c>
      <c r="CO26" s="59" t="s">
        <v>59</v>
      </c>
      <c r="CP26" s="60">
        <f>SUMIF(CH28:CL28,"対馬市",CH29:CL29)*'届出　 (記入例)'!AK26</f>
        <v>0</v>
      </c>
      <c r="CQ26" s="61">
        <f>SUMIF(CH28:CL28,"対馬市",CH30:CL30)*'届出　 (記入例)'!AK28</f>
        <v>0</v>
      </c>
      <c r="CR26" s="62">
        <f>SUM('届出　 (記入例)'!N31:AG31)</f>
        <v>0</v>
      </c>
      <c r="CS26" s="78"/>
      <c r="CT26" s="63" t="s">
        <v>10</v>
      </c>
      <c r="CU26" s="64" t="s">
        <v>59</v>
      </c>
      <c r="CV26" s="65" t="str">
        <f>IF('届出　 (記入例)'!I26="","0",DA26/CT27)</f>
        <v>0</v>
      </c>
      <c r="CW26" s="66" t="str">
        <f>IF('届出　 (記入例)'!I26="","0",DA27/CT27)</f>
        <v>0</v>
      </c>
      <c r="CX26" s="67">
        <f>CV26*'届出　 (記入例)'!AK26</f>
        <v>0</v>
      </c>
      <c r="CY26" s="68">
        <f>CW26*'届出　 (記入例)'!AK28</f>
        <v>0</v>
      </c>
      <c r="CZ26" s="69">
        <f t="shared" si="0"/>
        <v>0</v>
      </c>
      <c r="DA26" s="62">
        <f>SUM('届出　 (記入例)'!N28:AG28)</f>
        <v>0</v>
      </c>
      <c r="DC26" s="70" t="s">
        <v>59</v>
      </c>
      <c r="DD26" s="65" t="str">
        <f>IF(('届出　 (記入例)'!J26)="","0",('届出　 (記入例)'!AK26+'届出　 (記入例)'!AK28)*'届出　 (記入例)'!J26*1000)</f>
        <v>0</v>
      </c>
      <c r="DE26" s="65">
        <f>COUNTA('届出　 (記入例)'!I26)*('届出　 (記入例)'!AK26+'届出　 (記入例)'!AK28)</f>
        <v>0</v>
      </c>
      <c r="DF26" s="65">
        <f>COUNTA('届出　 (記入例)'!K26)*('届出　 (記入例)'!AK26+'届出　 (記入例)'!AK28)</f>
        <v>0</v>
      </c>
      <c r="DG26" s="65">
        <f>COUNTA('届出　 (記入例)'!L26)*('届出　 (記入例)'!AK26+'届出　 (記入例)'!AK28)</f>
        <v>0</v>
      </c>
      <c r="DH26" s="15"/>
      <c r="DI26" s="15"/>
      <c r="DK26" s="24"/>
      <c r="DL26" s="7"/>
      <c r="DM26" s="3"/>
      <c r="DN26" s="3">
        <v>13</v>
      </c>
      <c r="DO26" s="3" t="s">
        <v>387</v>
      </c>
      <c r="DP26" s="3" t="s">
        <v>67</v>
      </c>
      <c r="DQ26" s="209">
        <v>300</v>
      </c>
      <c r="DU26" s="8"/>
      <c r="DV26" s="8"/>
      <c r="DW26" s="209">
        <v>150</v>
      </c>
      <c r="DZ26" s="8"/>
      <c r="EA26" s="24"/>
      <c r="EB26" s="8"/>
      <c r="EC26" s="108"/>
      <c r="EZ26" s="1"/>
    </row>
    <row r="27" spans="2:156" ht="16.5" customHeight="1">
      <c r="B27" s="735"/>
      <c r="C27" s="849"/>
      <c r="D27" s="852"/>
      <c r="E27" s="811"/>
      <c r="F27" s="812"/>
      <c r="G27" s="466" t="s">
        <v>60</v>
      </c>
      <c r="H27" s="467"/>
      <c r="I27" s="149"/>
      <c r="J27" s="72"/>
      <c r="K27" s="149"/>
      <c r="L27" s="154"/>
      <c r="M27" s="469"/>
      <c r="N27" s="412" t="str">
        <f>IF(N26="","",VLOOKUP(N26,'届出　 (記入例)'!$DN:$DQ,2,FALSE))</f>
        <v/>
      </c>
      <c r="O27" s="413"/>
      <c r="P27" s="413"/>
      <c r="Q27" s="414"/>
      <c r="R27" s="412" t="str">
        <f>IF(R26="","",VLOOKUP(R26,'届出　 (記入例)'!$DN:$DQ,2,FALSE))</f>
        <v/>
      </c>
      <c r="S27" s="413"/>
      <c r="T27" s="413"/>
      <c r="U27" s="414"/>
      <c r="V27" s="412" t="str">
        <f>IF(V26="","",VLOOKUP(V26,'届出　 (記入例)'!$DN:$DQ,2,FALSE))</f>
        <v/>
      </c>
      <c r="W27" s="413"/>
      <c r="X27" s="413"/>
      <c r="Y27" s="414"/>
      <c r="Z27" s="412" t="str">
        <f>IF(Z26="","",VLOOKUP(Z26,'届出　 (記入例)'!$DN:$DQ,2,FALSE))</f>
        <v/>
      </c>
      <c r="AA27" s="413"/>
      <c r="AB27" s="413"/>
      <c r="AC27" s="414"/>
      <c r="AD27" s="412" t="str">
        <f>IF(AD26="","",VLOOKUP(AD26,'届出　 (記入例)'!$DN:$DQ,2,FALSE))</f>
        <v/>
      </c>
      <c r="AE27" s="413"/>
      <c r="AF27" s="413"/>
      <c r="AG27" s="413"/>
      <c r="AH27" s="510"/>
      <c r="AI27" s="513"/>
      <c r="AJ27" s="514"/>
      <c r="AK27" s="517"/>
      <c r="AL27" s="518"/>
      <c r="AM27" s="462"/>
      <c r="AN27" s="462"/>
      <c r="AO27" s="463"/>
      <c r="AP27" s="458"/>
      <c r="AQ27" s="459"/>
      <c r="AR27" s="815"/>
      <c r="AS27" s="816"/>
      <c r="AT27" s="842"/>
      <c r="AU27" s="843"/>
      <c r="AV27" s="844"/>
      <c r="AW27" s="825"/>
      <c r="AX27" s="826"/>
      <c r="CB27" s="3"/>
      <c r="CC27" s="8"/>
      <c r="CD27" s="3"/>
      <c r="CE27" s="3"/>
      <c r="CF27" s="3"/>
      <c r="CN27" s="73"/>
      <c r="CO27" s="74" t="s">
        <v>61</v>
      </c>
      <c r="CP27" s="75">
        <f>SUMIF(CH28:CL28,"壱岐市",CH29:CL29)*'届出　 (記入例)'!AK26</f>
        <v>0</v>
      </c>
      <c r="CQ27" s="76">
        <f>SUMIF(CH28:CL28,"壱岐市",CH30:CL30)*'届出　 (記入例)'!AK28</f>
        <v>0</v>
      </c>
      <c r="CR27" s="77">
        <f>CR26</f>
        <v>0</v>
      </c>
      <c r="CS27" s="78"/>
      <c r="CT27" s="543">
        <f>COUNTA('届出　 (記入例)'!I26:I31)</f>
        <v>0</v>
      </c>
      <c r="CU27" s="79" t="s">
        <v>61</v>
      </c>
      <c r="CV27" s="80" t="str">
        <f>IF('届出　 (記入例)'!I27="","0",DA26/CT27)</f>
        <v>0</v>
      </c>
      <c r="CW27" s="81" t="str">
        <f>IF('届出　 (記入例)'!I27="","0",DA27/CT27)</f>
        <v>0</v>
      </c>
      <c r="CX27" s="82">
        <f>CV27*'届出　 (記入例)'!AK26</f>
        <v>0</v>
      </c>
      <c r="CY27" s="83">
        <f>CW27*'届出　 (記入例)'!AK28</f>
        <v>0</v>
      </c>
      <c r="CZ27" s="84">
        <f t="shared" si="0"/>
        <v>0</v>
      </c>
      <c r="DA27" s="77">
        <f>CL53</f>
        <v>0</v>
      </c>
      <c r="DC27" s="85" t="s">
        <v>61</v>
      </c>
      <c r="DD27" s="80" t="str">
        <f>IF(('届出　 (記入例)'!J27)="","0",('届出　 (記入例)'!AK26+'届出　 (記入例)'!AK28)*'届出　 (記入例)'!J27*1000)</f>
        <v>0</v>
      </c>
      <c r="DE27" s="80">
        <f>COUNTA('届出　 (記入例)'!I27)*('届出　 (記入例)'!AK26+'届出　 (記入例)'!AK28)</f>
        <v>0</v>
      </c>
      <c r="DF27" s="80">
        <f>COUNTA('届出　 (記入例)'!K27)*('届出　 (記入例)'!AK26+'届出　 (記入例)'!AK28)</f>
        <v>0</v>
      </c>
      <c r="DG27" s="80">
        <f>COUNTA('届出　 (記入例)'!L27)*('届出　 (記入例)'!AK26+'届出　 (記入例)'!AK28)</f>
        <v>0</v>
      </c>
      <c r="DH27" s="15"/>
      <c r="DI27" s="15"/>
      <c r="DK27" s="24"/>
      <c r="DL27" s="7"/>
      <c r="DM27" s="3"/>
      <c r="DN27" s="3">
        <v>14</v>
      </c>
      <c r="DO27" s="3" t="s">
        <v>388</v>
      </c>
      <c r="DP27" s="3" t="s">
        <v>67</v>
      </c>
      <c r="DQ27" s="209">
        <v>500</v>
      </c>
      <c r="DU27" s="8"/>
      <c r="DV27" s="8"/>
      <c r="DW27" s="209">
        <v>250</v>
      </c>
      <c r="DZ27" s="8"/>
      <c r="EA27" s="24"/>
      <c r="EB27" s="8"/>
      <c r="EC27" s="108"/>
    </row>
    <row r="28" spans="2:156" ht="16.5" customHeight="1" thickBot="1">
      <c r="B28" s="735"/>
      <c r="C28" s="850"/>
      <c r="D28" s="853"/>
      <c r="E28" s="813"/>
      <c r="F28" s="814"/>
      <c r="G28" s="466" t="s">
        <v>73</v>
      </c>
      <c r="H28" s="467"/>
      <c r="I28" s="149"/>
      <c r="J28" s="72"/>
      <c r="K28" s="149"/>
      <c r="L28" s="155"/>
      <c r="M28" s="470"/>
      <c r="N28" s="409" t="str">
        <f>IF(N26="","",VLOOKUP(N26,'届出　 (記入例)'!$DN:$DQ,4,FALSE))</f>
        <v/>
      </c>
      <c r="O28" s="410"/>
      <c r="P28" s="410"/>
      <c r="Q28" s="411"/>
      <c r="R28" s="409" t="str">
        <f>IF(R26="","",VLOOKUP(R26,'届出　 (記入例)'!$DN:$DQ,4,FALSE))</f>
        <v/>
      </c>
      <c r="S28" s="410"/>
      <c r="T28" s="410"/>
      <c r="U28" s="411"/>
      <c r="V28" s="423" t="str">
        <f>IF(V26="","",VLOOKUP(V26,'届出　 (記入例)'!$DN:$DQ,4,FALSE))</f>
        <v/>
      </c>
      <c r="W28" s="410"/>
      <c r="X28" s="410"/>
      <c r="Y28" s="411"/>
      <c r="Z28" s="409" t="str">
        <f>IF(Z26="","",VLOOKUP(Z26,'届出　 (記入例)'!$DN:$DQ,4,FALSE))</f>
        <v/>
      </c>
      <c r="AA28" s="410"/>
      <c r="AB28" s="410"/>
      <c r="AC28" s="411"/>
      <c r="AD28" s="409" t="str">
        <f>IF(AD26="","",VLOOKUP(AD26,'届出　 (記入例)'!$DN:$DQ,4,FALSE))</f>
        <v/>
      </c>
      <c r="AE28" s="410"/>
      <c r="AF28" s="410"/>
      <c r="AG28" s="410"/>
      <c r="AH28" s="503" t="s">
        <v>74</v>
      </c>
      <c r="AI28" s="505">
        <f>CR27+DA27</f>
        <v>0</v>
      </c>
      <c r="AJ28" s="506"/>
      <c r="AK28" s="519"/>
      <c r="AL28" s="520"/>
      <c r="AM28" s="462">
        <f>(AI28*AK28)</f>
        <v>0</v>
      </c>
      <c r="AN28" s="462"/>
      <c r="AO28" s="463"/>
      <c r="AP28" s="458"/>
      <c r="AQ28" s="459"/>
      <c r="AR28" s="817"/>
      <c r="AS28" s="818"/>
      <c r="AT28" s="842"/>
      <c r="AU28" s="843"/>
      <c r="AV28" s="844"/>
      <c r="AW28" s="827"/>
      <c r="AX28" s="828"/>
      <c r="CB28" s="3"/>
      <c r="CC28" s="8"/>
      <c r="CD28" s="3"/>
      <c r="CE28" s="3"/>
      <c r="CF28" s="3"/>
      <c r="CG28" s="87" t="s">
        <v>75</v>
      </c>
      <c r="CH28" s="88" t="e">
        <f>VLOOKUP('届出　 (記入例)'!N29,$DR:$DV,5,FALSE)</f>
        <v>#N/A</v>
      </c>
      <c r="CI28" s="88" t="e">
        <f>VLOOKUP('届出　 (記入例)'!R29,$DR:$DV,5,FALSE)</f>
        <v>#N/A</v>
      </c>
      <c r="CJ28" s="88" t="e">
        <f>VLOOKUP('届出　 (記入例)'!V29,$DR:$DV,5,FALSE)</f>
        <v>#N/A</v>
      </c>
      <c r="CK28" s="88" t="e">
        <f>VLOOKUP('届出　 (記入例)'!Z29,$DR:$DV,5,FALSE)</f>
        <v>#N/A</v>
      </c>
      <c r="CL28" s="88" t="e">
        <f>VLOOKUP('届出　 (記入例)'!AD29,$DR:$DV,5,FALSE)</f>
        <v>#N/A</v>
      </c>
      <c r="CN28" s="73"/>
      <c r="CO28" s="74" t="s">
        <v>73</v>
      </c>
      <c r="CP28" s="75">
        <f>SUMIF(CH28:CL28,"五島市",CH29:CL29)*'届出　 (記入例)'!AK26</f>
        <v>0</v>
      </c>
      <c r="CQ28" s="76">
        <f>SUMIF(CH28:CL28,"五島市",CH30:CL30)*'届出　 (記入例)'!AK28</f>
        <v>0</v>
      </c>
      <c r="CR28" s="92"/>
      <c r="CS28" s="78"/>
      <c r="CT28" s="544"/>
      <c r="CU28" s="79" t="s">
        <v>73</v>
      </c>
      <c r="CV28" s="80" t="str">
        <f>IF('届出　 (記入例)'!I28="","0",DA26/CT27)</f>
        <v>0</v>
      </c>
      <c r="CW28" s="81" t="str">
        <f>IF('届出　 (記入例)'!I28="","0",DA27/CT27)</f>
        <v>0</v>
      </c>
      <c r="CX28" s="82">
        <f>CV28*'届出　 (記入例)'!AK26</f>
        <v>0</v>
      </c>
      <c r="CY28" s="83">
        <f>CW28*'届出　 (記入例)'!AK28</f>
        <v>0</v>
      </c>
      <c r="CZ28" s="84">
        <f t="shared" si="0"/>
        <v>0</v>
      </c>
      <c r="DA28" s="89"/>
      <c r="DC28" s="85" t="s">
        <v>73</v>
      </c>
      <c r="DD28" s="80" t="str">
        <f>IF(('届出　 (記入例)'!J28)="","0",('届出　 (記入例)'!AK26+'届出　 (記入例)'!AK28)*'届出　 (記入例)'!J28*1000)</f>
        <v>0</v>
      </c>
      <c r="DE28" s="80">
        <f>COUNTA('届出　 (記入例)'!I28)*('届出　 (記入例)'!AK26+'届出　 (記入例)'!AK28)</f>
        <v>0</v>
      </c>
      <c r="DF28" s="80">
        <f>COUNTA('届出　 (記入例)'!K28)*('届出　 (記入例)'!AK26+'届出　 (記入例)'!AK28)</f>
        <v>0</v>
      </c>
      <c r="DG28" s="80">
        <f>COUNTA('届出　 (記入例)'!L28)*('届出　 (記入例)'!AK26+'届出　 (記入例)'!AK28)</f>
        <v>0</v>
      </c>
      <c r="DH28" s="15"/>
      <c r="DI28" s="15"/>
      <c r="DK28" s="24"/>
      <c r="DL28" s="7"/>
      <c r="DM28" s="3"/>
      <c r="DN28" s="3">
        <v>15</v>
      </c>
      <c r="DO28" s="3" t="s">
        <v>389</v>
      </c>
      <c r="DP28" s="3" t="s">
        <v>67</v>
      </c>
      <c r="DQ28" s="209">
        <v>900</v>
      </c>
      <c r="DU28" s="8"/>
      <c r="DV28" s="8"/>
      <c r="DW28" s="209">
        <v>450</v>
      </c>
      <c r="DZ28" s="8"/>
      <c r="EA28" s="24"/>
      <c r="EB28" s="8"/>
      <c r="EC28" s="108"/>
    </row>
    <row r="29" spans="2:156" ht="16.5" customHeight="1" thickBot="1">
      <c r="B29" s="735"/>
      <c r="C29" s="805" t="s">
        <v>375</v>
      </c>
      <c r="D29" s="806"/>
      <c r="E29" s="807" t="s">
        <v>375</v>
      </c>
      <c r="F29" s="808"/>
      <c r="G29" s="466" t="s">
        <v>84</v>
      </c>
      <c r="H29" s="467"/>
      <c r="I29" s="149"/>
      <c r="J29" s="72"/>
      <c r="K29" s="149"/>
      <c r="L29" s="155"/>
      <c r="M29" s="739" t="s">
        <v>85</v>
      </c>
      <c r="N29" s="140"/>
      <c r="O29" s="417" t="str">
        <f>IF(N29="","",VLOOKUP(N29,'届出　 (記入例)'!$DR:$DU,3,FALSE))</f>
        <v/>
      </c>
      <c r="P29" s="418"/>
      <c r="Q29" s="419"/>
      <c r="R29" s="140"/>
      <c r="S29" s="417" t="str">
        <f>IF(R29="","",VLOOKUP(R29,'届出　 (記入例)'!$DR:$DU,3,FALSE))</f>
        <v/>
      </c>
      <c r="T29" s="418"/>
      <c r="U29" s="419"/>
      <c r="V29" s="90"/>
      <c r="W29" s="417" t="str">
        <f>IF(V29="","",VLOOKUP(V29,'届出　 (記入例)'!$DR:$DU,3,FALSE))</f>
        <v/>
      </c>
      <c r="X29" s="418"/>
      <c r="Y29" s="419"/>
      <c r="Z29" s="140"/>
      <c r="AA29" s="417" t="str">
        <f>IF(Z29="","",VLOOKUP(Z29,'届出　 (記入例)'!$DR:$DU,3,FALSE))</f>
        <v/>
      </c>
      <c r="AB29" s="418"/>
      <c r="AC29" s="419"/>
      <c r="AD29" s="140"/>
      <c r="AE29" s="417" t="str">
        <f>IF(AD29="","",VLOOKUP(AD29,'届出　 (記入例)'!$DR:$DU,3,FALSE))</f>
        <v/>
      </c>
      <c r="AF29" s="418"/>
      <c r="AG29" s="418"/>
      <c r="AH29" s="504"/>
      <c r="AI29" s="507"/>
      <c r="AJ29" s="508"/>
      <c r="AK29" s="521"/>
      <c r="AL29" s="522"/>
      <c r="AM29" s="464"/>
      <c r="AN29" s="464"/>
      <c r="AO29" s="465"/>
      <c r="AP29" s="458"/>
      <c r="AQ29" s="459"/>
      <c r="AR29" s="817"/>
      <c r="AS29" s="818"/>
      <c r="AT29" s="842"/>
      <c r="AU29" s="843"/>
      <c r="AV29" s="844"/>
      <c r="AW29" s="829" t="s">
        <v>377</v>
      </c>
      <c r="AX29" s="830"/>
      <c r="CB29" s="3"/>
      <c r="CC29" s="8"/>
      <c r="CD29" s="3"/>
      <c r="CE29" s="3"/>
      <c r="CF29" s="3"/>
      <c r="CG29" s="87" t="s">
        <v>86</v>
      </c>
      <c r="CH29" s="91" t="e">
        <f>VLOOKUP('届出　 (記入例)'!N29,$DR:$DV,4,FALSE)</f>
        <v>#N/A</v>
      </c>
      <c r="CI29" s="91" t="e">
        <f>VLOOKUP('届出　 (記入例)'!R29,$DR:$DV,4,FALSE)</f>
        <v>#N/A</v>
      </c>
      <c r="CJ29" s="91" t="e">
        <f>VLOOKUP('届出　 (記入例)'!V29,$DR:$DV,4,FALSE)</f>
        <v>#N/A</v>
      </c>
      <c r="CK29" s="91" t="e">
        <f>VLOOKUP('届出　 (記入例)'!Z29,$DR:$DV,4,FALSE)</f>
        <v>#N/A</v>
      </c>
      <c r="CL29" s="91" t="e">
        <f>VLOOKUP('届出　 (記入例)'!AD29,$DR:$DV,4,FALSE)</f>
        <v>#N/A</v>
      </c>
      <c r="CN29" s="73"/>
      <c r="CO29" s="74" t="s">
        <v>84</v>
      </c>
      <c r="CP29" s="75">
        <f>SUMIF(CH28:CL28,"新上五島町",CH29:CL29)*'届出　 (記入例)'!AK26</f>
        <v>0</v>
      </c>
      <c r="CQ29" s="76">
        <f>SUMIF(CH28:CL28,"上五島",CH30:CL30)*'届出　 (記入例)'!AK28</f>
        <v>0</v>
      </c>
      <c r="CR29" s="92"/>
      <c r="CS29" s="78"/>
      <c r="CT29" s="93"/>
      <c r="CU29" s="79" t="s">
        <v>84</v>
      </c>
      <c r="CV29" s="80" t="str">
        <f>IF('届出　 (記入例)'!I29="","0",DA26/CT27)</f>
        <v>0</v>
      </c>
      <c r="CW29" s="81" t="str">
        <f>IF('届出　 (記入例)'!I29="","0",DA27/CT27)</f>
        <v>0</v>
      </c>
      <c r="CX29" s="82">
        <f>CV29*'届出　 (記入例)'!AK26</f>
        <v>0</v>
      </c>
      <c r="CY29" s="83">
        <f>CW29*'届出　 (記入例)'!AK28</f>
        <v>0</v>
      </c>
      <c r="CZ29" s="84">
        <f t="shared" si="0"/>
        <v>0</v>
      </c>
      <c r="DA29" s="89"/>
      <c r="DB29" s="94"/>
      <c r="DC29" s="85" t="s">
        <v>84</v>
      </c>
      <c r="DD29" s="80" t="str">
        <f>IF(('届出　 (記入例)'!J29)="","0",('届出　 (記入例)'!AK26+'届出　 (記入例)'!AK28)*'届出　 (記入例)'!J29*1000)</f>
        <v>0</v>
      </c>
      <c r="DE29" s="80">
        <f>COUNTA('届出　 (記入例)'!I29)*('届出　 (記入例)'!AK26+'届出　 (記入例)'!AK28)</f>
        <v>0</v>
      </c>
      <c r="DF29" s="80">
        <f>COUNTA('届出　 (記入例)'!K29)*('届出　 (記入例)'!AK26+'届出　 (記入例)'!AK28)</f>
        <v>0</v>
      </c>
      <c r="DG29" s="80">
        <f>COUNTA('届出　 (記入例)'!L29)*('届出　 (記入例)'!AK26+'届出　 (記入例)'!AK28)</f>
        <v>0</v>
      </c>
      <c r="DH29" s="15"/>
      <c r="DI29" s="15"/>
      <c r="DK29" s="24"/>
      <c r="DL29" s="7"/>
      <c r="DM29" s="3"/>
      <c r="DN29" s="3">
        <v>16</v>
      </c>
      <c r="DO29" s="3" t="s">
        <v>384</v>
      </c>
      <c r="DP29" s="3" t="s">
        <v>115</v>
      </c>
      <c r="DQ29" s="209">
        <v>3000</v>
      </c>
      <c r="DU29" s="8"/>
      <c r="DV29" s="8"/>
      <c r="DW29" s="209">
        <v>1500</v>
      </c>
      <c r="DZ29" s="8"/>
      <c r="EA29" s="24"/>
      <c r="EB29" s="24"/>
      <c r="EC29" s="108"/>
    </row>
    <row r="30" spans="2:156" ht="16.5" customHeight="1">
      <c r="B30" s="735"/>
      <c r="C30" s="797"/>
      <c r="D30" s="798"/>
      <c r="E30" s="801"/>
      <c r="F30" s="802"/>
      <c r="G30" s="744" t="s">
        <v>92</v>
      </c>
      <c r="H30" s="745"/>
      <c r="I30" s="149"/>
      <c r="J30" s="72"/>
      <c r="K30" s="204"/>
      <c r="L30" s="155"/>
      <c r="M30" s="740"/>
      <c r="N30" s="420" t="str">
        <f>IF(N29="","",VLOOKUP(N29,'届出　 (記入例)'!$DR:$DU,2,FALSE))</f>
        <v/>
      </c>
      <c r="O30" s="421"/>
      <c r="P30" s="421"/>
      <c r="Q30" s="422"/>
      <c r="R30" s="420" t="str">
        <f>IF(R29="","",VLOOKUP(R29,'届出　 (記入例)'!$DR:$DU,2,FALSE))</f>
        <v/>
      </c>
      <c r="S30" s="421"/>
      <c r="T30" s="421"/>
      <c r="U30" s="422"/>
      <c r="V30" s="420" t="str">
        <f>IF(V29="","",VLOOKUP(V29,'届出　 (記入例)'!$DR:$DU,2,FALSE))</f>
        <v/>
      </c>
      <c r="W30" s="421"/>
      <c r="X30" s="421"/>
      <c r="Y30" s="422"/>
      <c r="Z30" s="420" t="str">
        <f>IF(Z29="","",VLOOKUP(Z29,'届出　 (記入例)'!$DR:$DU,2,FALSE))</f>
        <v/>
      </c>
      <c r="AA30" s="421"/>
      <c r="AB30" s="421"/>
      <c r="AC30" s="422"/>
      <c r="AD30" s="420" t="str">
        <f>IF(AD29="","",VLOOKUP(AD29,'届出　 (記入例)'!$DR:$DU,2,FALSE))</f>
        <v/>
      </c>
      <c r="AE30" s="421"/>
      <c r="AF30" s="421"/>
      <c r="AG30" s="422"/>
      <c r="AH30" s="555" t="s">
        <v>93</v>
      </c>
      <c r="AI30" s="556"/>
      <c r="AJ30" s="557"/>
      <c r="AK30" s="511">
        <f>AK26+AK28</f>
        <v>0</v>
      </c>
      <c r="AL30" s="512"/>
      <c r="AM30" s="487">
        <f>AM26+AM28</f>
        <v>0</v>
      </c>
      <c r="AN30" s="487"/>
      <c r="AO30" s="488"/>
      <c r="AP30" s="458"/>
      <c r="AQ30" s="459"/>
      <c r="AR30" s="817"/>
      <c r="AS30" s="818"/>
      <c r="AT30" s="842"/>
      <c r="AU30" s="843"/>
      <c r="AV30" s="844"/>
      <c r="AW30" s="825"/>
      <c r="AX30" s="826"/>
      <c r="CB30" s="3"/>
      <c r="CC30" s="8"/>
      <c r="CD30" s="3"/>
      <c r="CE30" s="3"/>
      <c r="CF30" s="3"/>
      <c r="CG30" s="87" t="s">
        <v>94</v>
      </c>
      <c r="CH30" s="91" t="e">
        <f>CH29</f>
        <v>#N/A</v>
      </c>
      <c r="CI30" s="91" t="e">
        <f>CI29</f>
        <v>#N/A</v>
      </c>
      <c r="CJ30" s="91" t="e">
        <f>CJ29</f>
        <v>#N/A</v>
      </c>
      <c r="CK30" s="91" t="e">
        <f>CK29</f>
        <v>#N/A</v>
      </c>
      <c r="CL30" s="91" t="e">
        <f>CL29</f>
        <v>#N/A</v>
      </c>
      <c r="CN30" s="73"/>
      <c r="CO30" s="74" t="s">
        <v>92</v>
      </c>
      <c r="CP30" s="75">
        <f>SUMIF(CH28:CL28,"小値賀町",CH29:CL29)*'届出　 (記入例)'!AK26</f>
        <v>0</v>
      </c>
      <c r="CQ30" s="76">
        <f>SUMIF(CH28:CL28,"小値賀",CH30:CL30)*'届出　 (記入例)'!AK28</f>
        <v>0</v>
      </c>
      <c r="CR30" s="92"/>
      <c r="CS30" s="78"/>
      <c r="CT30" s="93"/>
      <c r="CU30" s="79" t="s">
        <v>92</v>
      </c>
      <c r="CV30" s="80" t="str">
        <f>IF('届出　 (記入例)'!I30="","0",DA26/CT27)</f>
        <v>0</v>
      </c>
      <c r="CW30" s="81" t="str">
        <f>IF('届出　 (記入例)'!I30="","0",DA27/CT27)</f>
        <v>0</v>
      </c>
      <c r="CX30" s="82">
        <f>CV30*'届出　 (記入例)'!AK26</f>
        <v>0</v>
      </c>
      <c r="CY30" s="83">
        <f>CW30*'届出　 (記入例)'!AK28</f>
        <v>0</v>
      </c>
      <c r="CZ30" s="84">
        <f t="shared" si="0"/>
        <v>0</v>
      </c>
      <c r="DA30" s="89"/>
      <c r="DB30" s="94"/>
      <c r="DC30" s="85" t="s">
        <v>92</v>
      </c>
      <c r="DD30" s="80" t="str">
        <f>IF(('届出　 (記入例)'!J30)="","0",('届出　 (記入例)'!AK26+'届出　 (記入例)'!AK28)*'届出　 (記入例)'!J30*1000)</f>
        <v>0</v>
      </c>
      <c r="DE30" s="80">
        <f>COUNTA('届出　 (記入例)'!I30)*('届出　 (記入例)'!AK26+'届出　 (記入例)'!AK28)</f>
        <v>0</v>
      </c>
      <c r="DF30" s="80">
        <f>COUNTA('届出　 (記入例)'!K30)*('届出　 (記入例)'!AK26+'届出　 (記入例)'!AK28)</f>
        <v>0</v>
      </c>
      <c r="DG30" s="80">
        <f>COUNTA('届出　 (記入例)'!L30)*('届出　 (記入例)'!AK26+'届出　 (記入例)'!AK28)</f>
        <v>0</v>
      </c>
      <c r="DH30" s="15"/>
      <c r="DI30" s="15"/>
      <c r="DK30" s="24"/>
      <c r="DL30" s="7"/>
      <c r="DM30" s="3"/>
      <c r="DN30" s="3">
        <v>17</v>
      </c>
      <c r="DO30" s="3" t="s">
        <v>385</v>
      </c>
      <c r="DP30" s="3" t="s">
        <v>115</v>
      </c>
      <c r="DQ30" s="209">
        <v>3000</v>
      </c>
      <c r="DU30" s="8"/>
      <c r="DV30" s="8"/>
      <c r="DW30" s="209">
        <v>1500</v>
      </c>
      <c r="DZ30" s="8"/>
      <c r="EA30" s="24"/>
      <c r="EB30" s="24"/>
      <c r="EC30" s="108"/>
    </row>
    <row r="31" spans="2:156" ht="16.5" customHeight="1" thickBot="1">
      <c r="B31" s="736"/>
      <c r="C31" s="799"/>
      <c r="D31" s="800"/>
      <c r="E31" s="803"/>
      <c r="F31" s="804"/>
      <c r="G31" s="742" t="s">
        <v>99</v>
      </c>
      <c r="H31" s="743"/>
      <c r="I31" s="150"/>
      <c r="J31" s="72"/>
      <c r="K31" s="205"/>
      <c r="L31" s="158"/>
      <c r="M31" s="741"/>
      <c r="N31" s="482" t="str">
        <f>IF(N29="","",VLOOKUP(N29,'届出　 (記入例)'!$DR:$DU,4,FALSE))</f>
        <v/>
      </c>
      <c r="O31" s="483"/>
      <c r="P31" s="483"/>
      <c r="Q31" s="484"/>
      <c r="R31" s="482" t="str">
        <f>IF(R29="","",VLOOKUP(R29,'届出　 (記入例)'!$DR:$DU,4,FALSE))</f>
        <v/>
      </c>
      <c r="S31" s="483"/>
      <c r="T31" s="483"/>
      <c r="U31" s="484"/>
      <c r="V31" s="482" t="str">
        <f>IF(V29="","",VLOOKUP(V29,'届出　 (記入例)'!$DR:$DU,4,FALSE))</f>
        <v/>
      </c>
      <c r="W31" s="483"/>
      <c r="X31" s="483"/>
      <c r="Y31" s="484"/>
      <c r="Z31" s="482" t="str">
        <f>IF(Z29="","",VLOOKUP(Z29,'届出　 (記入例)'!$DR:$DU,4,FALSE))</f>
        <v/>
      </c>
      <c r="AA31" s="483"/>
      <c r="AB31" s="483"/>
      <c r="AC31" s="484"/>
      <c r="AD31" s="482" t="str">
        <f>IF(AD29="","",VLOOKUP(AD29,'届出　 (記入例)'!$DR:$DU,4,FALSE))</f>
        <v/>
      </c>
      <c r="AE31" s="483"/>
      <c r="AF31" s="483"/>
      <c r="AG31" s="484"/>
      <c r="AH31" s="558"/>
      <c r="AI31" s="559"/>
      <c r="AJ31" s="560"/>
      <c r="AK31" s="507"/>
      <c r="AL31" s="508"/>
      <c r="AM31" s="489"/>
      <c r="AN31" s="489"/>
      <c r="AO31" s="490"/>
      <c r="AP31" s="460"/>
      <c r="AQ31" s="461"/>
      <c r="AR31" s="819"/>
      <c r="AS31" s="820"/>
      <c r="AT31" s="845"/>
      <c r="AU31" s="846"/>
      <c r="AV31" s="847"/>
      <c r="AW31" s="835"/>
      <c r="AX31" s="836"/>
      <c r="CB31" s="3"/>
      <c r="CC31" s="24"/>
      <c r="CD31" s="3"/>
      <c r="CE31" s="3"/>
      <c r="CF31" s="3"/>
      <c r="CN31" s="96"/>
      <c r="CO31" s="97" t="s">
        <v>99</v>
      </c>
      <c r="CP31" s="98">
        <f>SUMIF(CH28:CL28,"宇久町",CH29:CL29)*'届出　 (記入例)'!AK26</f>
        <v>0</v>
      </c>
      <c r="CQ31" s="99">
        <f>SUMIF(CH28:CL28,"宇久",CH30:CL30)*'届出　 (記入例)'!AK28</f>
        <v>0</v>
      </c>
      <c r="CR31" s="92"/>
      <c r="CS31" s="78"/>
      <c r="CT31" s="100"/>
      <c r="CU31" s="101" t="s">
        <v>99</v>
      </c>
      <c r="CV31" s="102" t="str">
        <f>IF('届出　 (記入例)'!I31="","0",DA26/CT27)</f>
        <v>0</v>
      </c>
      <c r="CW31" s="103" t="str">
        <f>IF('届出　 (記入例)'!I31="","0",DA27/CT27)</f>
        <v>0</v>
      </c>
      <c r="CX31" s="104">
        <f>CV31*'届出　 (記入例)'!AK26</f>
        <v>0</v>
      </c>
      <c r="CY31" s="105">
        <f>CW31*'届出　 (記入例)'!AK28</f>
        <v>0</v>
      </c>
      <c r="CZ31" s="106">
        <f t="shared" si="0"/>
        <v>0</v>
      </c>
      <c r="DA31" s="89"/>
      <c r="DC31" s="107" t="s">
        <v>99</v>
      </c>
      <c r="DD31" s="102" t="str">
        <f>IF(('届出　 (記入例)'!J31)="","0",('届出　 (記入例)'!AK26+'届出　 (記入例)'!AK28)*'届出　 (記入例)'!J31*1000)</f>
        <v>0</v>
      </c>
      <c r="DE31" s="102">
        <f>COUNTA('届出　 (記入例)'!I31)*('届出　 (記入例)'!AK26+'届出　 (記入例)'!AK28)</f>
        <v>0</v>
      </c>
      <c r="DF31" s="102">
        <f>COUNTA('届出　 (記入例)'!K31)*('届出　 (記入例)'!AK26+'届出　 (記入例)'!AK28)</f>
        <v>0</v>
      </c>
      <c r="DG31" s="102">
        <f>COUNTA('届出　 (記入例)'!L31)*('届出　 (記入例)'!AK26+'届出　 (記入例)'!AK28)</f>
        <v>0</v>
      </c>
      <c r="DH31" s="15"/>
      <c r="DI31" s="15"/>
      <c r="DK31" s="24"/>
      <c r="DL31" s="7"/>
      <c r="DM31" s="3"/>
      <c r="DN31" s="3">
        <v>18</v>
      </c>
      <c r="DO31" s="3" t="s">
        <v>390</v>
      </c>
      <c r="DP31" s="3" t="s">
        <v>115</v>
      </c>
      <c r="DQ31" s="209">
        <v>3000</v>
      </c>
      <c r="DU31" s="8"/>
      <c r="DV31" s="8"/>
      <c r="DW31" s="209">
        <v>1500</v>
      </c>
      <c r="DZ31" s="8"/>
      <c r="EA31" s="24"/>
      <c r="EB31" s="24"/>
      <c r="EC31" s="108"/>
    </row>
    <row r="32" spans="2:156" ht="16.5" customHeight="1" thickTop="1" thickBot="1">
      <c r="B32" s="737">
        <v>4</v>
      </c>
      <c r="C32" s="848"/>
      <c r="D32" s="851"/>
      <c r="E32" s="809"/>
      <c r="F32" s="810"/>
      <c r="G32" s="485" t="s">
        <v>55</v>
      </c>
      <c r="H32" s="486"/>
      <c r="I32" s="148"/>
      <c r="J32" s="55"/>
      <c r="K32" s="203"/>
      <c r="L32" s="152"/>
      <c r="M32" s="468" t="s">
        <v>56</v>
      </c>
      <c r="N32" s="56"/>
      <c r="O32" s="415" t="str">
        <f>IF(N32="","",VLOOKUP(N32,'届出　 (記入例)'!$DN:$DQ,3,FALSE))</f>
        <v/>
      </c>
      <c r="P32" s="416"/>
      <c r="Q32" s="424"/>
      <c r="R32" s="56"/>
      <c r="S32" s="415" t="str">
        <f>IF(R32="","",VLOOKUP(R32,'届出　 (記入例)'!$DN:$DQ,3,FALSE))</f>
        <v/>
      </c>
      <c r="T32" s="416"/>
      <c r="U32" s="424"/>
      <c r="V32" s="56"/>
      <c r="W32" s="415" t="str">
        <f>IF(V32="","",VLOOKUP(V32,'届出　 (記入例)'!$DN:$DQ,3,FALSE))</f>
        <v/>
      </c>
      <c r="X32" s="416"/>
      <c r="Y32" s="424"/>
      <c r="Z32" s="56"/>
      <c r="AA32" s="415" t="str">
        <f>IF(Z32="","",VLOOKUP(Z32,'届出　 (記入例)'!$DN:$DQ,3,FALSE))</f>
        <v/>
      </c>
      <c r="AB32" s="416"/>
      <c r="AC32" s="424"/>
      <c r="AD32" s="56"/>
      <c r="AE32" s="415" t="str">
        <f>IF(AD32="","",VLOOKUP(AD32,'届出　 (記入例)'!$DN:$DQ,3,FALSE))</f>
        <v/>
      </c>
      <c r="AF32" s="416"/>
      <c r="AG32" s="416"/>
      <c r="AH32" s="554" t="s">
        <v>57</v>
      </c>
      <c r="AI32" s="511">
        <f>DA32+CR32</f>
        <v>0</v>
      </c>
      <c r="AJ32" s="512"/>
      <c r="AK32" s="515"/>
      <c r="AL32" s="516"/>
      <c r="AM32" s="487">
        <f>(AI32*AK32)</f>
        <v>0</v>
      </c>
      <c r="AN32" s="487"/>
      <c r="AO32" s="527"/>
      <c r="AP32" s="456">
        <f>SUM('届出　 (記入例)'!J32:J37)*AK36</f>
        <v>0</v>
      </c>
      <c r="AQ32" s="457"/>
      <c r="AR32" s="821"/>
      <c r="AS32" s="822"/>
      <c r="AT32" s="854"/>
      <c r="AU32" s="855"/>
      <c r="AV32" s="841"/>
      <c r="AW32" s="833" t="s">
        <v>376</v>
      </c>
      <c r="AX32" s="834"/>
      <c r="CB32" s="3"/>
      <c r="CC32" s="24"/>
      <c r="CD32" s="3"/>
      <c r="CE32" s="3"/>
      <c r="CF32" s="3"/>
      <c r="CN32" s="58">
        <v>4</v>
      </c>
      <c r="CO32" s="59" t="s">
        <v>59</v>
      </c>
      <c r="CP32" s="60">
        <f>SUMIF(CH34:CL34,"対馬市",CH35:CL35)*'届出　 (記入例)'!AK32</f>
        <v>0</v>
      </c>
      <c r="CQ32" s="61">
        <f>SUMIF(CH34:CL34,"対馬市",CH36:CL36)*'届出　 (記入例)'!AK34</f>
        <v>0</v>
      </c>
      <c r="CR32" s="62">
        <f>SUM('届出　 (記入例)'!N37:AG37)</f>
        <v>0</v>
      </c>
      <c r="CS32" s="78"/>
      <c r="CT32" s="63" t="s">
        <v>10</v>
      </c>
      <c r="CU32" s="64" t="s">
        <v>59</v>
      </c>
      <c r="CV32" s="65" t="str">
        <f>IF('届出　 (記入例)'!I32="","0",DA32/CT33)</f>
        <v>0</v>
      </c>
      <c r="CW32" s="66" t="str">
        <f>IF('届出　 (記入例)'!I32="","0",DA33/CT33)</f>
        <v>0</v>
      </c>
      <c r="CX32" s="67">
        <f>CV32*'届出　 (記入例)'!AK32</f>
        <v>0</v>
      </c>
      <c r="CY32" s="68">
        <f>CW32*'届出　 (記入例)'!AK34</f>
        <v>0</v>
      </c>
      <c r="CZ32" s="69">
        <f t="shared" si="0"/>
        <v>0</v>
      </c>
      <c r="DA32" s="62">
        <f>SUM('届出　 (記入例)'!N34:AG34)</f>
        <v>0</v>
      </c>
      <c r="DC32" s="70" t="s">
        <v>59</v>
      </c>
      <c r="DD32" s="65" t="str">
        <f>IF(('届出　 (記入例)'!J32)="","0",('届出　 (記入例)'!AK32+'届出　 (記入例)'!AK34)*'届出　 (記入例)'!J32*1000)</f>
        <v>0</v>
      </c>
      <c r="DE32" s="65">
        <f>COUNTA('届出　 (記入例)'!I32)*('届出　 (記入例)'!AK32+'届出　 (記入例)'!AK34)</f>
        <v>0</v>
      </c>
      <c r="DF32" s="65">
        <f>COUNTA('届出　 (記入例)'!K32)*('届出　 (記入例)'!AK32+'届出　 (記入例)'!AK34)</f>
        <v>0</v>
      </c>
      <c r="DG32" s="65">
        <f>COUNTA('届出　 (記入例)'!L32)*('届出　 (記入例)'!AK32+'届出　 (記入例)'!AK34)</f>
        <v>0</v>
      </c>
      <c r="DH32" s="15"/>
      <c r="DI32" s="15"/>
      <c r="DK32" s="24"/>
      <c r="DL32" s="7"/>
      <c r="DM32" s="3"/>
      <c r="DN32" s="3">
        <v>19</v>
      </c>
      <c r="DO32" s="3" t="s">
        <v>388</v>
      </c>
      <c r="DP32" s="3" t="s">
        <v>115</v>
      </c>
      <c r="DQ32" s="209">
        <v>700</v>
      </c>
      <c r="DU32" s="8"/>
      <c r="DV32" s="8"/>
      <c r="DW32" s="209">
        <v>350</v>
      </c>
      <c r="DZ32" s="8"/>
      <c r="EA32" s="24"/>
      <c r="EB32" s="24"/>
      <c r="EC32" s="108"/>
    </row>
    <row r="33" spans="2:133" ht="16.5" customHeight="1">
      <c r="B33" s="735"/>
      <c r="C33" s="849"/>
      <c r="D33" s="852"/>
      <c r="E33" s="811"/>
      <c r="F33" s="812"/>
      <c r="G33" s="466" t="s">
        <v>60</v>
      </c>
      <c r="H33" s="467"/>
      <c r="I33" s="149"/>
      <c r="J33" s="72"/>
      <c r="K33" s="153"/>
      <c r="L33" s="154"/>
      <c r="M33" s="469"/>
      <c r="N33" s="412" t="str">
        <f>IF(N32="","",VLOOKUP(N32,'届出　 (記入例)'!$DN:$DQ,2,FALSE))</f>
        <v/>
      </c>
      <c r="O33" s="413"/>
      <c r="P33" s="413"/>
      <c r="Q33" s="414"/>
      <c r="R33" s="412" t="str">
        <f>IF(R32="","",VLOOKUP(R32,'届出　 (記入例)'!$DN:$DQ,2,FALSE))</f>
        <v/>
      </c>
      <c r="S33" s="413"/>
      <c r="T33" s="413"/>
      <c r="U33" s="414"/>
      <c r="V33" s="412" t="str">
        <f>IF(V32="","",VLOOKUP(V32,'届出　 (記入例)'!$DN:$DQ,2,FALSE))</f>
        <v/>
      </c>
      <c r="W33" s="413"/>
      <c r="X33" s="413"/>
      <c r="Y33" s="414"/>
      <c r="Z33" s="412" t="str">
        <f>IF(Z32="","",VLOOKUP(Z32,'届出　 (記入例)'!$DN:$DQ,2,FALSE))</f>
        <v/>
      </c>
      <c r="AA33" s="413"/>
      <c r="AB33" s="413"/>
      <c r="AC33" s="414"/>
      <c r="AD33" s="412" t="str">
        <f>IF(AD32="","",VLOOKUP(AD32,'届出　 (記入例)'!$DN:$DQ,2,FALSE))</f>
        <v/>
      </c>
      <c r="AE33" s="413"/>
      <c r="AF33" s="413"/>
      <c r="AG33" s="413"/>
      <c r="AH33" s="510"/>
      <c r="AI33" s="513"/>
      <c r="AJ33" s="514"/>
      <c r="AK33" s="517"/>
      <c r="AL33" s="518"/>
      <c r="AM33" s="462"/>
      <c r="AN33" s="462"/>
      <c r="AO33" s="463"/>
      <c r="AP33" s="458"/>
      <c r="AQ33" s="459"/>
      <c r="AR33" s="815"/>
      <c r="AS33" s="816"/>
      <c r="AT33" s="842"/>
      <c r="AU33" s="843"/>
      <c r="AV33" s="844"/>
      <c r="AW33" s="825"/>
      <c r="AX33" s="826"/>
      <c r="CB33" s="3"/>
      <c r="CC33" s="24"/>
      <c r="CD33" s="3"/>
      <c r="CE33" s="3"/>
      <c r="CF33" s="3"/>
      <c r="CN33" s="73"/>
      <c r="CO33" s="74" t="s">
        <v>61</v>
      </c>
      <c r="CP33" s="75">
        <f>SUMIF(CH34:CL34,"壱岐市",CH35:CL35)*'届出　 (記入例)'!AK32</f>
        <v>0</v>
      </c>
      <c r="CQ33" s="76">
        <f>SUMIF(CH34:CL34,"壱岐市",CH36:CL36)*'届出　 (記入例)'!AK34</f>
        <v>0</v>
      </c>
      <c r="CR33" s="77">
        <f>CR32</f>
        <v>0</v>
      </c>
      <c r="CS33" s="78"/>
      <c r="CT33" s="543">
        <f>COUNTA('届出　 (記入例)'!I32:I37)</f>
        <v>0</v>
      </c>
      <c r="CU33" s="79" t="s">
        <v>61</v>
      </c>
      <c r="CV33" s="80" t="str">
        <f>IF('届出　 (記入例)'!I33="","0",DA32/CT33)</f>
        <v>0</v>
      </c>
      <c r="CW33" s="81" t="str">
        <f>IF('届出　 (記入例)'!I33="","0",DA33/CT33)</f>
        <v>0</v>
      </c>
      <c r="CX33" s="82">
        <f>CV33*'届出　 (記入例)'!AK32</f>
        <v>0</v>
      </c>
      <c r="CY33" s="83">
        <f>CW33*'届出　 (記入例)'!AK34</f>
        <v>0</v>
      </c>
      <c r="CZ33" s="84">
        <f t="shared" si="0"/>
        <v>0</v>
      </c>
      <c r="DA33" s="77">
        <f>CL54</f>
        <v>0</v>
      </c>
      <c r="DC33" s="85" t="s">
        <v>61</v>
      </c>
      <c r="DD33" s="80" t="str">
        <f>IF(('届出　 (記入例)'!J33)="","0",('届出　 (記入例)'!AK32+'届出　 (記入例)'!AK34)*'届出　 (記入例)'!J33*1000)</f>
        <v>0</v>
      </c>
      <c r="DE33" s="80">
        <f>COUNTA('届出　 (記入例)'!I33)*('届出　 (記入例)'!AK32+'届出　 (記入例)'!AK34)</f>
        <v>0</v>
      </c>
      <c r="DF33" s="80">
        <f>COUNTA('届出　 (記入例)'!K33)*('届出　 (記入例)'!AK32+'届出　 (記入例)'!AK34)</f>
        <v>0</v>
      </c>
      <c r="DG33" s="80">
        <f>COUNTA('届出　 (記入例)'!L33)*('届出　 (記入例)'!AK32+'届出　 (記入例)'!AK34)</f>
        <v>0</v>
      </c>
      <c r="DH33" s="15"/>
      <c r="DI33" s="15"/>
      <c r="DK33" s="24"/>
      <c r="DL33" s="7"/>
      <c r="DM33" s="3"/>
      <c r="DN33" s="3">
        <v>20</v>
      </c>
      <c r="DO33" s="3" t="s">
        <v>389</v>
      </c>
      <c r="DP33" s="3" t="s">
        <v>115</v>
      </c>
      <c r="DQ33" s="209">
        <v>1400</v>
      </c>
      <c r="DU33" s="8"/>
      <c r="DV33" s="8"/>
      <c r="DW33" s="209">
        <v>700</v>
      </c>
      <c r="DZ33" s="8"/>
      <c r="EA33" s="24"/>
      <c r="EB33" s="24"/>
      <c r="EC33" s="108"/>
    </row>
    <row r="34" spans="2:133" ht="16.5" customHeight="1" thickBot="1">
      <c r="B34" s="735"/>
      <c r="C34" s="850"/>
      <c r="D34" s="853"/>
      <c r="E34" s="813"/>
      <c r="F34" s="814"/>
      <c r="G34" s="466" t="s">
        <v>73</v>
      </c>
      <c r="H34" s="467"/>
      <c r="I34" s="149"/>
      <c r="J34" s="72"/>
      <c r="K34" s="153"/>
      <c r="L34" s="155"/>
      <c r="M34" s="470"/>
      <c r="N34" s="409" t="str">
        <f>IF(N32="","",VLOOKUP(N32,'届出　 (記入例)'!$DN:$DQ,4,FALSE))</f>
        <v/>
      </c>
      <c r="O34" s="410"/>
      <c r="P34" s="410"/>
      <c r="Q34" s="411"/>
      <c r="R34" s="409" t="str">
        <f>IF(R32="","",VLOOKUP(R32,'届出　 (記入例)'!$DN:$DQ,4,FALSE))</f>
        <v/>
      </c>
      <c r="S34" s="410"/>
      <c r="T34" s="410"/>
      <c r="U34" s="411"/>
      <c r="V34" s="423" t="str">
        <f>IF(V32="","",VLOOKUP(V32,'届出　 (記入例)'!$DN:$DQ,4,FALSE))</f>
        <v/>
      </c>
      <c r="W34" s="410"/>
      <c r="X34" s="410"/>
      <c r="Y34" s="411"/>
      <c r="Z34" s="409" t="str">
        <f>IF(Z32="","",VLOOKUP(Z32,'届出　 (記入例)'!$DN:$DQ,4,FALSE))</f>
        <v/>
      </c>
      <c r="AA34" s="410"/>
      <c r="AB34" s="410"/>
      <c r="AC34" s="411"/>
      <c r="AD34" s="409" t="str">
        <f>IF(AD32="","",VLOOKUP(AD32,'届出　 (記入例)'!$DN:$DQ,4,FALSE))</f>
        <v/>
      </c>
      <c r="AE34" s="410"/>
      <c r="AF34" s="410"/>
      <c r="AG34" s="410"/>
      <c r="AH34" s="503" t="s">
        <v>74</v>
      </c>
      <c r="AI34" s="505">
        <f>CR33+DA33</f>
        <v>0</v>
      </c>
      <c r="AJ34" s="506"/>
      <c r="AK34" s="519"/>
      <c r="AL34" s="520"/>
      <c r="AM34" s="462">
        <f>(AI34*AK34)</f>
        <v>0</v>
      </c>
      <c r="AN34" s="462"/>
      <c r="AO34" s="463"/>
      <c r="AP34" s="458"/>
      <c r="AQ34" s="459"/>
      <c r="AR34" s="817"/>
      <c r="AS34" s="818"/>
      <c r="AT34" s="842"/>
      <c r="AU34" s="843"/>
      <c r="AV34" s="844"/>
      <c r="AW34" s="827"/>
      <c r="AX34" s="828"/>
      <c r="CB34" s="3"/>
      <c r="CC34" s="24"/>
      <c r="CD34" s="3"/>
      <c r="CE34" s="3"/>
      <c r="CF34" s="3"/>
      <c r="CG34" s="87" t="s">
        <v>75</v>
      </c>
      <c r="CH34" s="88" t="e">
        <f>VLOOKUP('届出　 (記入例)'!N35,$DR:$DV,5,FALSE)</f>
        <v>#N/A</v>
      </c>
      <c r="CI34" s="88" t="e">
        <f>VLOOKUP('届出　 (記入例)'!R35,$DR:$DV,5,FALSE)</f>
        <v>#N/A</v>
      </c>
      <c r="CJ34" s="88" t="e">
        <f>VLOOKUP('届出　 (記入例)'!V35,$DR:$DV,5,FALSE)</f>
        <v>#N/A</v>
      </c>
      <c r="CK34" s="88" t="e">
        <f>VLOOKUP('届出　 (記入例)'!Z35,$DR:$DV,5,FALSE)</f>
        <v>#N/A</v>
      </c>
      <c r="CL34" s="88" t="e">
        <f>VLOOKUP('届出　 (記入例)'!AD35,$DR:$DV,5,FALSE)</f>
        <v>#N/A</v>
      </c>
      <c r="CN34" s="73"/>
      <c r="CO34" s="74" t="s">
        <v>73</v>
      </c>
      <c r="CP34" s="75">
        <f>SUMIF(CH34:CL34,"五島市",CH35:CL35)*'届出　 (記入例)'!AK32</f>
        <v>0</v>
      </c>
      <c r="CQ34" s="76">
        <f>SUMIF(CH34:CL34,"五島市",CH36:CL36)*'届出　 (記入例)'!AK34</f>
        <v>0</v>
      </c>
      <c r="CR34" s="92"/>
      <c r="CS34" s="78"/>
      <c r="CT34" s="544"/>
      <c r="CU34" s="79" t="s">
        <v>73</v>
      </c>
      <c r="CV34" s="80" t="str">
        <f>IF('届出　 (記入例)'!I34="","0",DA32/CT33)</f>
        <v>0</v>
      </c>
      <c r="CW34" s="81" t="str">
        <f>IF('届出　 (記入例)'!I34="","0",DA33/CT33)</f>
        <v>0</v>
      </c>
      <c r="CX34" s="82">
        <f>CV34*'届出　 (記入例)'!AK32</f>
        <v>0</v>
      </c>
      <c r="CY34" s="83">
        <f>CW34*'届出　 (記入例)'!AK34</f>
        <v>0</v>
      </c>
      <c r="CZ34" s="84">
        <f t="shared" si="0"/>
        <v>0</v>
      </c>
      <c r="DA34" s="89"/>
      <c r="DC34" s="85" t="s">
        <v>73</v>
      </c>
      <c r="DD34" s="80" t="str">
        <f>IF(('届出　 (記入例)'!J34)="","0",('届出　 (記入例)'!AK32+'届出　 (記入例)'!AK34)*'届出　 (記入例)'!J34*1000)</f>
        <v>0</v>
      </c>
      <c r="DE34" s="80">
        <f>COUNTA('届出　 (記入例)'!I34)*('届出　 (記入例)'!AK32+'届出　 (記入例)'!AK34)</f>
        <v>0</v>
      </c>
      <c r="DF34" s="80">
        <f>COUNTA('届出　 (記入例)'!K34)*('届出　 (記入例)'!AK32+'届出　 (記入例)'!AK34)</f>
        <v>0</v>
      </c>
      <c r="DG34" s="80">
        <f>COUNTA('届出　 (記入例)'!L34)*('届出　 (記入例)'!AK32+'届出　 (記入例)'!AK34)</f>
        <v>0</v>
      </c>
      <c r="DH34" s="15"/>
      <c r="DI34" s="15"/>
      <c r="DK34" s="24"/>
      <c r="DL34" s="7"/>
      <c r="DM34" s="3"/>
      <c r="DN34" s="3">
        <v>21</v>
      </c>
      <c r="DO34" s="3" t="s">
        <v>387</v>
      </c>
      <c r="DP34" s="3" t="s">
        <v>115</v>
      </c>
      <c r="DQ34" s="209">
        <v>300</v>
      </c>
      <c r="DU34" s="8"/>
      <c r="DV34" s="8"/>
      <c r="DW34" s="209">
        <v>150</v>
      </c>
      <c r="DZ34" s="8"/>
      <c r="EA34" s="24"/>
      <c r="EB34" s="24"/>
      <c r="EC34" s="108"/>
    </row>
    <row r="35" spans="2:133" ht="16.5" customHeight="1" thickBot="1">
      <c r="B35" s="735"/>
      <c r="C35" s="805" t="s">
        <v>375</v>
      </c>
      <c r="D35" s="806"/>
      <c r="E35" s="807" t="s">
        <v>375</v>
      </c>
      <c r="F35" s="808"/>
      <c r="G35" s="466" t="s">
        <v>84</v>
      </c>
      <c r="H35" s="467"/>
      <c r="I35" s="149"/>
      <c r="J35" s="72"/>
      <c r="K35" s="153"/>
      <c r="L35" s="155"/>
      <c r="M35" s="739" t="s">
        <v>85</v>
      </c>
      <c r="N35" s="140"/>
      <c r="O35" s="417" t="str">
        <f>IF(N35="","",VLOOKUP(N35,'届出　 (記入例)'!$DR:$DU,3,FALSE))</f>
        <v/>
      </c>
      <c r="P35" s="418"/>
      <c r="Q35" s="419"/>
      <c r="R35" s="140"/>
      <c r="S35" s="417" t="str">
        <f>IF(R35="","",VLOOKUP(R35,'届出　 (記入例)'!$DR:$DU,3,FALSE))</f>
        <v/>
      </c>
      <c r="T35" s="418"/>
      <c r="U35" s="419"/>
      <c r="V35" s="90"/>
      <c r="W35" s="417" t="str">
        <f>IF(V35="","",VLOOKUP(V35,'届出　 (記入例)'!$DR:$DU,3,FALSE))</f>
        <v/>
      </c>
      <c r="X35" s="418"/>
      <c r="Y35" s="419"/>
      <c r="Z35" s="140"/>
      <c r="AA35" s="417" t="str">
        <f>IF(Z35="","",VLOOKUP(Z35,'届出　 (記入例)'!$DR:$DU,3,FALSE))</f>
        <v/>
      </c>
      <c r="AB35" s="418"/>
      <c r="AC35" s="419"/>
      <c r="AD35" s="140"/>
      <c r="AE35" s="417" t="str">
        <f>IF(AD35="","",VLOOKUP(AD35,'届出　 (記入例)'!$DR:$DU,3,FALSE))</f>
        <v/>
      </c>
      <c r="AF35" s="418"/>
      <c r="AG35" s="418"/>
      <c r="AH35" s="504"/>
      <c r="AI35" s="507"/>
      <c r="AJ35" s="508"/>
      <c r="AK35" s="521"/>
      <c r="AL35" s="522"/>
      <c r="AM35" s="464"/>
      <c r="AN35" s="464"/>
      <c r="AO35" s="465"/>
      <c r="AP35" s="458"/>
      <c r="AQ35" s="459"/>
      <c r="AR35" s="817"/>
      <c r="AS35" s="818"/>
      <c r="AT35" s="842"/>
      <c r="AU35" s="843"/>
      <c r="AV35" s="844"/>
      <c r="AW35" s="829" t="s">
        <v>377</v>
      </c>
      <c r="AX35" s="830"/>
      <c r="CB35" s="3"/>
      <c r="CC35" s="24"/>
      <c r="CD35" s="3"/>
      <c r="CE35" s="3"/>
      <c r="CF35" s="3"/>
      <c r="CG35" s="87" t="s">
        <v>86</v>
      </c>
      <c r="CH35" s="91" t="e">
        <f>VLOOKUP('届出　 (記入例)'!N35,$DR:$DV,4,FALSE)</f>
        <v>#N/A</v>
      </c>
      <c r="CI35" s="91" t="e">
        <f>VLOOKUP('届出　 (記入例)'!R35,$DR:$DV,4,FALSE)</f>
        <v>#N/A</v>
      </c>
      <c r="CJ35" s="91" t="e">
        <f>VLOOKUP('届出　 (記入例)'!V35,$DR:$DV,4,FALSE)</f>
        <v>#N/A</v>
      </c>
      <c r="CK35" s="91" t="e">
        <f>VLOOKUP('届出　 (記入例)'!Z35,$DR:$DV,4,FALSE)</f>
        <v>#N/A</v>
      </c>
      <c r="CL35" s="91" t="e">
        <f>VLOOKUP('届出　 (記入例)'!AD35,$DR:$DV,4,FALSE)</f>
        <v>#N/A</v>
      </c>
      <c r="CN35" s="73"/>
      <c r="CO35" s="74" t="s">
        <v>84</v>
      </c>
      <c r="CP35" s="75">
        <f>SUMIF(CH34:CL34,"新上五島町",CH35:CL35)*'届出　 (記入例)'!AK32</f>
        <v>0</v>
      </c>
      <c r="CQ35" s="76">
        <f>SUMIF(CH34:CL34,"上五島",CH36:CL36)*'届出　 (記入例)'!AK34</f>
        <v>0</v>
      </c>
      <c r="CR35" s="92"/>
      <c r="CS35" s="78"/>
      <c r="CT35" s="93"/>
      <c r="CU35" s="79" t="s">
        <v>84</v>
      </c>
      <c r="CV35" s="80" t="str">
        <f>IF('届出　 (記入例)'!I35="","0",DA32/CT33)</f>
        <v>0</v>
      </c>
      <c r="CW35" s="81" t="str">
        <f>IF('届出　 (記入例)'!I35="","0",DA33/CT33)</f>
        <v>0</v>
      </c>
      <c r="CX35" s="82">
        <f>CV35*'届出　 (記入例)'!AK32</f>
        <v>0</v>
      </c>
      <c r="CY35" s="83">
        <f>CW35*'届出　 (記入例)'!AK34</f>
        <v>0</v>
      </c>
      <c r="CZ35" s="84">
        <f t="shared" si="0"/>
        <v>0</v>
      </c>
      <c r="DA35" s="89"/>
      <c r="DB35" s="94"/>
      <c r="DC35" s="85" t="s">
        <v>84</v>
      </c>
      <c r="DD35" s="80" t="str">
        <f>IF(('届出　 (記入例)'!J35)="","0",('届出　 (記入例)'!AK32+'届出　 (記入例)'!AK34)*'届出　 (記入例)'!J35*1000)</f>
        <v>0</v>
      </c>
      <c r="DE35" s="80">
        <f>COUNTA('届出　 (記入例)'!I35)*('届出　 (記入例)'!AK32+'届出　 (記入例)'!AK34)</f>
        <v>0</v>
      </c>
      <c r="DF35" s="80">
        <f>COUNTA('届出　 (記入例)'!K35)*('届出　 (記入例)'!AK32+'届出　 (記入例)'!AK34)</f>
        <v>0</v>
      </c>
      <c r="DG35" s="80">
        <f>COUNTA('届出　 (記入例)'!L35)*('届出　 (記入例)'!AK32+'届出　 (記入例)'!AK34)</f>
        <v>0</v>
      </c>
      <c r="DH35" s="15"/>
      <c r="DI35" s="15"/>
      <c r="DK35" s="24"/>
      <c r="DL35" s="7"/>
      <c r="DM35" s="3"/>
      <c r="DN35" s="3">
        <v>22</v>
      </c>
      <c r="DO35" s="3" t="s">
        <v>391</v>
      </c>
      <c r="DP35" s="3" t="s">
        <v>115</v>
      </c>
      <c r="DQ35" s="209">
        <v>2600</v>
      </c>
      <c r="DU35" s="8"/>
      <c r="DV35" s="8"/>
      <c r="DW35" s="209">
        <v>1300</v>
      </c>
      <c r="DZ35" s="8"/>
      <c r="EA35" s="24"/>
      <c r="EB35" s="24"/>
      <c r="EC35" s="108"/>
    </row>
    <row r="36" spans="2:133" ht="16.5" customHeight="1">
      <c r="B36" s="735"/>
      <c r="C36" s="797"/>
      <c r="D36" s="798"/>
      <c r="E36" s="801"/>
      <c r="F36" s="802"/>
      <c r="G36" s="466" t="s">
        <v>92</v>
      </c>
      <c r="H36" s="467"/>
      <c r="I36" s="149"/>
      <c r="J36" s="72"/>
      <c r="K36" s="156"/>
      <c r="L36" s="155"/>
      <c r="M36" s="740"/>
      <c r="N36" s="420" t="str">
        <f>IF(N35="","",VLOOKUP(N35,'届出　 (記入例)'!$DR:$DU,2,FALSE))</f>
        <v/>
      </c>
      <c r="O36" s="421"/>
      <c r="P36" s="421"/>
      <c r="Q36" s="422"/>
      <c r="R36" s="420" t="str">
        <f>IF(R35="","",VLOOKUP(R35,'届出　 (記入例)'!$DR:$DU,2,FALSE))</f>
        <v/>
      </c>
      <c r="S36" s="421"/>
      <c r="T36" s="421"/>
      <c r="U36" s="422"/>
      <c r="V36" s="420" t="str">
        <f>IF(V35="","",VLOOKUP(V35,'届出　 (記入例)'!$DR:$DU,2,FALSE))</f>
        <v/>
      </c>
      <c r="W36" s="421"/>
      <c r="X36" s="421"/>
      <c r="Y36" s="422"/>
      <c r="Z36" s="420" t="str">
        <f>IF(Z35="","",VLOOKUP(Z35,'届出　 (記入例)'!$DR:$DU,2,FALSE))</f>
        <v/>
      </c>
      <c r="AA36" s="421"/>
      <c r="AB36" s="421"/>
      <c r="AC36" s="422"/>
      <c r="AD36" s="420" t="str">
        <f>IF(AD35="","",VLOOKUP(AD35,'届出　 (記入例)'!$DR:$DU,2,FALSE))</f>
        <v/>
      </c>
      <c r="AE36" s="421"/>
      <c r="AF36" s="421"/>
      <c r="AG36" s="422"/>
      <c r="AH36" s="555" t="s">
        <v>93</v>
      </c>
      <c r="AI36" s="556"/>
      <c r="AJ36" s="557"/>
      <c r="AK36" s="511">
        <f>AK32+AK34</f>
        <v>0</v>
      </c>
      <c r="AL36" s="512"/>
      <c r="AM36" s="487">
        <f>AM32+AM34</f>
        <v>0</v>
      </c>
      <c r="AN36" s="487"/>
      <c r="AO36" s="488"/>
      <c r="AP36" s="458"/>
      <c r="AQ36" s="459"/>
      <c r="AR36" s="817"/>
      <c r="AS36" s="818"/>
      <c r="AT36" s="842"/>
      <c r="AU36" s="843"/>
      <c r="AV36" s="844"/>
      <c r="AW36" s="825"/>
      <c r="AX36" s="826"/>
      <c r="CB36" s="3"/>
      <c r="CC36" s="24"/>
      <c r="CD36" s="3"/>
      <c r="CE36" s="3"/>
      <c r="CF36" s="3"/>
      <c r="CG36" s="87" t="s">
        <v>94</v>
      </c>
      <c r="CH36" s="91" t="e">
        <f>CH35</f>
        <v>#N/A</v>
      </c>
      <c r="CI36" s="91" t="e">
        <f>CI35</f>
        <v>#N/A</v>
      </c>
      <c r="CJ36" s="91" t="e">
        <f>CJ35</f>
        <v>#N/A</v>
      </c>
      <c r="CK36" s="91" t="e">
        <f>CK35</f>
        <v>#N/A</v>
      </c>
      <c r="CL36" s="91" t="e">
        <f>CL35</f>
        <v>#N/A</v>
      </c>
      <c r="CN36" s="73"/>
      <c r="CO36" s="74" t="s">
        <v>92</v>
      </c>
      <c r="CP36" s="75">
        <f>SUMIF(CH34:CL34,"小値賀町",CH35:CL35)*'届出　 (記入例)'!AK32</f>
        <v>0</v>
      </c>
      <c r="CQ36" s="76">
        <f>SUMIF(CH34:CL34,"小値賀",CH36:CL36)*'届出　 (記入例)'!AK34</f>
        <v>0</v>
      </c>
      <c r="CR36" s="92"/>
      <c r="CS36" s="78"/>
      <c r="CT36" s="93"/>
      <c r="CU36" s="79" t="s">
        <v>92</v>
      </c>
      <c r="CV36" s="80" t="str">
        <f>IF('届出　 (記入例)'!I36="","0",DA32/CT33)</f>
        <v>0</v>
      </c>
      <c r="CW36" s="81" t="str">
        <f>IF('届出　 (記入例)'!I36="","0",DA33/CT33)</f>
        <v>0</v>
      </c>
      <c r="CX36" s="82">
        <f>CV36*'届出　 (記入例)'!AK32</f>
        <v>0</v>
      </c>
      <c r="CY36" s="83">
        <f>CW36*'届出　 (記入例)'!AK34</f>
        <v>0</v>
      </c>
      <c r="CZ36" s="84">
        <f t="shared" si="0"/>
        <v>0</v>
      </c>
      <c r="DA36" s="89"/>
      <c r="DB36" s="94"/>
      <c r="DC36" s="85" t="s">
        <v>92</v>
      </c>
      <c r="DD36" s="80" t="str">
        <f>IF(('届出　 (記入例)'!J36)="","0",('届出　 (記入例)'!AK32+'届出　 (記入例)'!AK34)*'届出　 (記入例)'!J36*1000)</f>
        <v>0</v>
      </c>
      <c r="DE36" s="80">
        <f>COUNTA('届出　 (記入例)'!I36)*('届出　 (記入例)'!AK32+'届出　 (記入例)'!AK34)</f>
        <v>0</v>
      </c>
      <c r="DF36" s="80">
        <f>COUNTA('届出　 (記入例)'!K36)*('届出　 (記入例)'!AK32+'届出　 (記入例)'!AK34)</f>
        <v>0</v>
      </c>
      <c r="DG36" s="80">
        <f>COUNTA('届出　 (記入例)'!L36)*('届出　 (記入例)'!AK32+'届出　 (記入例)'!AK34)</f>
        <v>0</v>
      </c>
      <c r="DH36" s="15"/>
      <c r="DI36" s="15"/>
      <c r="DK36" s="24"/>
      <c r="DL36" s="7"/>
      <c r="DM36" s="3"/>
      <c r="DN36" s="3">
        <v>23</v>
      </c>
      <c r="DO36" s="3" t="s">
        <v>392</v>
      </c>
      <c r="DP36" s="3" t="s">
        <v>67</v>
      </c>
      <c r="DQ36" s="209">
        <v>1100</v>
      </c>
      <c r="DU36" s="8"/>
      <c r="DV36" s="8"/>
      <c r="DW36" s="209">
        <v>550</v>
      </c>
      <c r="DZ36" s="8"/>
      <c r="EA36" s="24"/>
      <c r="EB36" s="24"/>
      <c r="EC36" s="108"/>
    </row>
    <row r="37" spans="2:133" ht="16.5" customHeight="1" thickBot="1">
      <c r="B37" s="738"/>
      <c r="C37" s="799"/>
      <c r="D37" s="800"/>
      <c r="E37" s="803"/>
      <c r="F37" s="804"/>
      <c r="G37" s="480" t="s">
        <v>99</v>
      </c>
      <c r="H37" s="481"/>
      <c r="I37" s="150"/>
      <c r="J37" s="72"/>
      <c r="K37" s="202"/>
      <c r="L37" s="158"/>
      <c r="M37" s="741"/>
      <c r="N37" s="482" t="str">
        <f>IF(N35="","",VLOOKUP(N35,'届出　 (記入例)'!$DR:$DU,4,FALSE))</f>
        <v/>
      </c>
      <c r="O37" s="483"/>
      <c r="P37" s="483"/>
      <c r="Q37" s="484"/>
      <c r="R37" s="482" t="str">
        <f>IF(R35="","",VLOOKUP(R35,'届出　 (記入例)'!$DR:$DU,4,FALSE))</f>
        <v/>
      </c>
      <c r="S37" s="483"/>
      <c r="T37" s="483"/>
      <c r="U37" s="484"/>
      <c r="V37" s="482" t="str">
        <f>IF(V35="","",VLOOKUP(V35,'届出　 (記入例)'!$DR:$DU,4,FALSE))</f>
        <v/>
      </c>
      <c r="W37" s="483"/>
      <c r="X37" s="483"/>
      <c r="Y37" s="484"/>
      <c r="Z37" s="482" t="str">
        <f>IF(Z35="","",VLOOKUP(Z35,'届出　 (記入例)'!$DR:$DU,4,FALSE))</f>
        <v/>
      </c>
      <c r="AA37" s="483"/>
      <c r="AB37" s="483"/>
      <c r="AC37" s="484"/>
      <c r="AD37" s="482" t="str">
        <f>IF(AD35="","",VLOOKUP(AD35,'届出　 (記入例)'!$DR:$DU,4,FALSE))</f>
        <v/>
      </c>
      <c r="AE37" s="483"/>
      <c r="AF37" s="483"/>
      <c r="AG37" s="484"/>
      <c r="AH37" s="558"/>
      <c r="AI37" s="559"/>
      <c r="AJ37" s="560"/>
      <c r="AK37" s="507"/>
      <c r="AL37" s="508"/>
      <c r="AM37" s="489"/>
      <c r="AN37" s="489"/>
      <c r="AO37" s="490"/>
      <c r="AP37" s="460"/>
      <c r="AQ37" s="461"/>
      <c r="AR37" s="819"/>
      <c r="AS37" s="820"/>
      <c r="AT37" s="845"/>
      <c r="AU37" s="846"/>
      <c r="AV37" s="847"/>
      <c r="AW37" s="835"/>
      <c r="AX37" s="836"/>
      <c r="CB37" s="3"/>
      <c r="CC37" s="24"/>
      <c r="CD37" s="3"/>
      <c r="CE37" s="3"/>
      <c r="CF37" s="3"/>
      <c r="CN37" s="96"/>
      <c r="CO37" s="97" t="s">
        <v>99</v>
      </c>
      <c r="CP37" s="98">
        <f>SUMIF(CH34:CL34,"宇久町",CH35:CL35)*'届出　 (記入例)'!AK32</f>
        <v>0</v>
      </c>
      <c r="CQ37" s="99">
        <f>SUMIF(CH34:CL34,"宇久",CH36:CL36)*'届出　 (記入例)'!AK34</f>
        <v>0</v>
      </c>
      <c r="CR37" s="92"/>
      <c r="CS37" s="78"/>
      <c r="CT37" s="100"/>
      <c r="CU37" s="101" t="s">
        <v>99</v>
      </c>
      <c r="CV37" s="102" t="str">
        <f>IF('届出　 (記入例)'!I37="","0",DA32/CT33)</f>
        <v>0</v>
      </c>
      <c r="CW37" s="103" t="str">
        <f>IF('届出　 (記入例)'!I37="","0",DA33/CT33)</f>
        <v>0</v>
      </c>
      <c r="CX37" s="104">
        <f>CV37*'届出　 (記入例)'!AK32</f>
        <v>0</v>
      </c>
      <c r="CY37" s="105">
        <f>CW37*'届出　 (記入例)'!AK34</f>
        <v>0</v>
      </c>
      <c r="CZ37" s="106">
        <f t="shared" si="0"/>
        <v>0</v>
      </c>
      <c r="DA37" s="89"/>
      <c r="DC37" s="107" t="s">
        <v>99</v>
      </c>
      <c r="DD37" s="102" t="str">
        <f>IF(('届出　 (記入例)'!J37)="","0",('届出　 (記入例)'!AK32+'届出　 (記入例)'!AK34)*'届出　 (記入例)'!J37*1000)</f>
        <v>0</v>
      </c>
      <c r="DE37" s="102">
        <f>COUNTA('届出　 (記入例)'!I37)*('届出　 (記入例)'!AK32+'届出　 (記入例)'!AK34)</f>
        <v>0</v>
      </c>
      <c r="DF37" s="102">
        <f>COUNTA('届出　 (記入例)'!K37)*('届出　 (記入例)'!AK32+'届出　 (記入例)'!AK34)</f>
        <v>0</v>
      </c>
      <c r="DG37" s="102">
        <f>COUNTA('届出　 (記入例)'!L37)*('届出　 (記入例)'!AK32+'届出　 (記入例)'!AK34)</f>
        <v>0</v>
      </c>
      <c r="DH37" s="15"/>
      <c r="DI37" s="15"/>
      <c r="DK37" s="24"/>
      <c r="DL37" s="7"/>
      <c r="DM37" s="3"/>
      <c r="DN37" s="3">
        <v>24</v>
      </c>
      <c r="DO37" s="3" t="s">
        <v>393</v>
      </c>
      <c r="DP37" s="3" t="s">
        <v>67</v>
      </c>
      <c r="DQ37" s="209">
        <v>900</v>
      </c>
      <c r="DU37" s="109"/>
      <c r="DV37" s="109"/>
      <c r="DW37" s="209">
        <v>450</v>
      </c>
      <c r="DZ37" s="8"/>
      <c r="EA37" s="24"/>
      <c r="EB37" s="24"/>
      <c r="EC37" s="108"/>
    </row>
    <row r="38" spans="2:133" ht="16.5" customHeight="1" thickTop="1" thickBot="1">
      <c r="B38" s="734">
        <v>5</v>
      </c>
      <c r="C38" s="848"/>
      <c r="D38" s="851"/>
      <c r="E38" s="809"/>
      <c r="F38" s="810"/>
      <c r="G38" s="485" t="s">
        <v>55</v>
      </c>
      <c r="H38" s="486"/>
      <c r="I38" s="148"/>
      <c r="J38" s="55"/>
      <c r="K38" s="148"/>
      <c r="L38" s="152"/>
      <c r="M38" s="468" t="s">
        <v>56</v>
      </c>
      <c r="N38" s="56"/>
      <c r="O38" s="415" t="str">
        <f>IF(N38="","",VLOOKUP(N38,'届出　 (記入例)'!$DN:$DQ,3,FALSE))</f>
        <v/>
      </c>
      <c r="P38" s="416"/>
      <c r="Q38" s="424"/>
      <c r="R38" s="56"/>
      <c r="S38" s="415" t="str">
        <f>IF(R38="","",VLOOKUP(R38,'届出　 (記入例)'!$DN:$DQ,3,FALSE))</f>
        <v/>
      </c>
      <c r="T38" s="416"/>
      <c r="U38" s="424"/>
      <c r="V38" s="56"/>
      <c r="W38" s="415" t="str">
        <f>IF(V38="","",VLOOKUP(V38,'届出　 (記入例)'!$DN:$DQ,3,FALSE))</f>
        <v/>
      </c>
      <c r="X38" s="416"/>
      <c r="Y38" s="424"/>
      <c r="Z38" s="56"/>
      <c r="AA38" s="415" t="str">
        <f>IF(Z38="","",VLOOKUP(Z38,'届出　 (記入例)'!$DN:$DQ,3,FALSE))</f>
        <v/>
      </c>
      <c r="AB38" s="416"/>
      <c r="AC38" s="424"/>
      <c r="AD38" s="56"/>
      <c r="AE38" s="415" t="str">
        <f>IF(AD38="","",VLOOKUP(AD38,'届出　 (記入例)'!$DN:$DQ,3,FALSE))</f>
        <v/>
      </c>
      <c r="AF38" s="416"/>
      <c r="AG38" s="416"/>
      <c r="AH38" s="554" t="s">
        <v>57</v>
      </c>
      <c r="AI38" s="511">
        <f>DA38+CR38</f>
        <v>0</v>
      </c>
      <c r="AJ38" s="512"/>
      <c r="AK38" s="515"/>
      <c r="AL38" s="516"/>
      <c r="AM38" s="487">
        <f>(AI38*AK38)</f>
        <v>0</v>
      </c>
      <c r="AN38" s="487"/>
      <c r="AO38" s="527"/>
      <c r="AP38" s="456">
        <f>SUM('届出　 (記入例)'!J38:J43)*AK42</f>
        <v>0</v>
      </c>
      <c r="AQ38" s="457"/>
      <c r="AR38" s="821"/>
      <c r="AS38" s="822"/>
      <c r="AT38" s="839"/>
      <c r="AU38" s="840"/>
      <c r="AV38" s="841"/>
      <c r="AW38" s="833" t="s">
        <v>376</v>
      </c>
      <c r="AX38" s="834"/>
      <c r="CB38" s="3"/>
      <c r="CC38" s="24"/>
      <c r="CD38" s="3"/>
      <c r="CE38" s="3"/>
      <c r="CF38" s="3"/>
      <c r="CN38" s="58">
        <v>5</v>
      </c>
      <c r="CO38" s="59" t="s">
        <v>59</v>
      </c>
      <c r="CP38" s="60">
        <f>SUMIF(CH40:CL40,"対馬市",CH41:CL41)*'届出　 (記入例)'!AK38</f>
        <v>0</v>
      </c>
      <c r="CQ38" s="61">
        <f>SUMIF(CH40:CL40,"対馬市",CH42:CL42)*'届出　 (記入例)'!AK40</f>
        <v>0</v>
      </c>
      <c r="CR38" s="62">
        <f>SUM('届出　 (記入例)'!N43:AG43)</f>
        <v>0</v>
      </c>
      <c r="CS38" s="78"/>
      <c r="CT38" s="63" t="s">
        <v>10</v>
      </c>
      <c r="CU38" s="64" t="s">
        <v>59</v>
      </c>
      <c r="CV38" s="65" t="str">
        <f>IF('届出　 (記入例)'!I38="","0",DA38/CT39)</f>
        <v>0</v>
      </c>
      <c r="CW38" s="66" t="str">
        <f>IF('届出　 (記入例)'!I38="","0",DA39/CT39)</f>
        <v>0</v>
      </c>
      <c r="CX38" s="67">
        <f>CV38*'届出　 (記入例)'!AK38</f>
        <v>0</v>
      </c>
      <c r="CY38" s="68">
        <f>CW38*'届出　 (記入例)'!AK40</f>
        <v>0</v>
      </c>
      <c r="CZ38" s="69">
        <f t="shared" si="0"/>
        <v>0</v>
      </c>
      <c r="DA38" s="62">
        <f>SUM('届出　 (記入例)'!N40:AG40)</f>
        <v>0</v>
      </c>
      <c r="DC38" s="70" t="s">
        <v>59</v>
      </c>
      <c r="DD38" s="65" t="str">
        <f>IF(('届出　 (記入例)'!J38)="","0",('届出　 (記入例)'!AK38+'届出　 (記入例)'!AK40)*'届出　 (記入例)'!J38*1000)</f>
        <v>0</v>
      </c>
      <c r="DE38" s="65">
        <f>COUNTA('届出　 (記入例)'!I38)*('届出　 (記入例)'!AK38+'届出　 (記入例)'!AK40)</f>
        <v>0</v>
      </c>
      <c r="DF38" s="65">
        <f>COUNTA('届出　 (記入例)'!K38)*('届出　 (記入例)'!AK38+'届出　 (記入例)'!AK40)</f>
        <v>0</v>
      </c>
      <c r="DG38" s="65">
        <f>COUNTA('届出　 (記入例)'!L38)*('届出　 (記入例)'!AK38+'届出　 (記入例)'!AK40)</f>
        <v>0</v>
      </c>
      <c r="DH38" s="15"/>
      <c r="DI38" s="15"/>
      <c r="DK38" s="24"/>
      <c r="DL38" s="7"/>
      <c r="DM38" s="3"/>
      <c r="DN38" s="3">
        <v>25</v>
      </c>
      <c r="DO38" s="3" t="s">
        <v>394</v>
      </c>
      <c r="DP38" s="3" t="s">
        <v>67</v>
      </c>
      <c r="DQ38" s="209">
        <v>800</v>
      </c>
      <c r="DU38" s="109"/>
      <c r="DV38" s="109"/>
      <c r="DW38" s="209">
        <v>450</v>
      </c>
      <c r="DZ38" s="8"/>
      <c r="EA38" s="24"/>
      <c r="EB38" s="8"/>
      <c r="EC38" s="108"/>
    </row>
    <row r="39" spans="2:133" ht="16.5" customHeight="1">
      <c r="B39" s="735"/>
      <c r="C39" s="849"/>
      <c r="D39" s="852"/>
      <c r="E39" s="811"/>
      <c r="F39" s="812"/>
      <c r="G39" s="466" t="s">
        <v>60</v>
      </c>
      <c r="H39" s="467"/>
      <c r="I39" s="149"/>
      <c r="J39" s="72"/>
      <c r="K39" s="149"/>
      <c r="L39" s="154"/>
      <c r="M39" s="469"/>
      <c r="N39" s="412" t="str">
        <f>IF(N38="","",VLOOKUP(N38,'届出　 (記入例)'!$DN:$DQ,2,FALSE))</f>
        <v/>
      </c>
      <c r="O39" s="413"/>
      <c r="P39" s="413"/>
      <c r="Q39" s="414"/>
      <c r="R39" s="412" t="str">
        <f>IF(R38="","",VLOOKUP(R38,'届出　 (記入例)'!$DN:$DQ,2,FALSE))</f>
        <v/>
      </c>
      <c r="S39" s="413"/>
      <c r="T39" s="413"/>
      <c r="U39" s="414"/>
      <c r="V39" s="412" t="str">
        <f>IF(V38="","",VLOOKUP(V38,'届出　 (記入例)'!$DN:$DQ,2,FALSE))</f>
        <v/>
      </c>
      <c r="W39" s="413"/>
      <c r="X39" s="413"/>
      <c r="Y39" s="414"/>
      <c r="Z39" s="412" t="str">
        <f>IF(Z38="","",VLOOKUP(Z38,'届出　 (記入例)'!$DN:$DQ,2,FALSE))</f>
        <v/>
      </c>
      <c r="AA39" s="413"/>
      <c r="AB39" s="413"/>
      <c r="AC39" s="414"/>
      <c r="AD39" s="412" t="str">
        <f>IF(AD38="","",VLOOKUP(AD38,'届出　 (記入例)'!$DN:$DQ,2,FALSE))</f>
        <v/>
      </c>
      <c r="AE39" s="413"/>
      <c r="AF39" s="413"/>
      <c r="AG39" s="413"/>
      <c r="AH39" s="510"/>
      <c r="AI39" s="513"/>
      <c r="AJ39" s="514"/>
      <c r="AK39" s="517"/>
      <c r="AL39" s="518"/>
      <c r="AM39" s="462"/>
      <c r="AN39" s="462"/>
      <c r="AO39" s="463"/>
      <c r="AP39" s="458"/>
      <c r="AQ39" s="459"/>
      <c r="AR39" s="815"/>
      <c r="AS39" s="816"/>
      <c r="AT39" s="842"/>
      <c r="AU39" s="843"/>
      <c r="AV39" s="844"/>
      <c r="AW39" s="825"/>
      <c r="AX39" s="826"/>
      <c r="CB39" s="3"/>
      <c r="CC39" s="24"/>
      <c r="CD39" s="3"/>
      <c r="CE39" s="3"/>
      <c r="CF39" s="3"/>
      <c r="CN39" s="73"/>
      <c r="CO39" s="74" t="s">
        <v>61</v>
      </c>
      <c r="CP39" s="75">
        <f>SUMIF(CH40:CL40,"壱岐市",CH41:CL41)*'届出　 (記入例)'!AK38</f>
        <v>0</v>
      </c>
      <c r="CQ39" s="76">
        <f>SUMIF(CH40:CL40,"壱岐市",CH42:CL42)*'届出　 (記入例)'!AK40</f>
        <v>0</v>
      </c>
      <c r="CR39" s="77">
        <f>CR38</f>
        <v>0</v>
      </c>
      <c r="CS39" s="78"/>
      <c r="CT39" s="543">
        <f>COUNTA('届出　 (記入例)'!I38:I43)</f>
        <v>0</v>
      </c>
      <c r="CU39" s="79" t="s">
        <v>61</v>
      </c>
      <c r="CV39" s="80" t="str">
        <f>IF('届出　 (記入例)'!I39="","0",DA38/CT39)</f>
        <v>0</v>
      </c>
      <c r="CW39" s="81" t="str">
        <f>IF('届出　 (記入例)'!I39="","0",DA39/CT39)</f>
        <v>0</v>
      </c>
      <c r="CX39" s="82">
        <f>CV39*'届出　 (記入例)'!AK38</f>
        <v>0</v>
      </c>
      <c r="CY39" s="83">
        <f>CW39*'届出　 (記入例)'!AK40</f>
        <v>0</v>
      </c>
      <c r="CZ39" s="84">
        <f t="shared" si="0"/>
        <v>0</v>
      </c>
      <c r="DA39" s="77">
        <f>CL55</f>
        <v>0</v>
      </c>
      <c r="DC39" s="85" t="s">
        <v>61</v>
      </c>
      <c r="DD39" s="80" t="str">
        <f>IF(('届出　 (記入例)'!J39)="","0",('届出　 (記入例)'!AK38+'届出　 (記入例)'!AK40)*'届出　 (記入例)'!J39*1000)</f>
        <v>0</v>
      </c>
      <c r="DE39" s="80">
        <f>COUNTA('届出　 (記入例)'!I39)*('届出　 (記入例)'!AK38+'届出　 (記入例)'!AK40)</f>
        <v>0</v>
      </c>
      <c r="DF39" s="80">
        <f>COUNTA('届出　 (記入例)'!K39)*('届出　 (記入例)'!AK38+'届出　 (記入例)'!AK40)</f>
        <v>0</v>
      </c>
      <c r="DG39" s="80">
        <f>COUNTA('届出　 (記入例)'!L39)*('届出　 (記入例)'!AK38+'届出　 (記入例)'!AK40)</f>
        <v>0</v>
      </c>
      <c r="DH39" s="15"/>
      <c r="DI39" s="15"/>
      <c r="DK39" s="24"/>
      <c r="DL39" s="7"/>
      <c r="DM39" s="3"/>
      <c r="DN39" s="3">
        <v>26</v>
      </c>
      <c r="DO39" s="3" t="s">
        <v>395</v>
      </c>
      <c r="DP39" s="3" t="s">
        <v>67</v>
      </c>
      <c r="DQ39" s="209">
        <v>400</v>
      </c>
      <c r="DU39" s="8"/>
      <c r="DV39" s="8"/>
      <c r="DW39" s="209">
        <v>200</v>
      </c>
      <c r="DZ39" s="8"/>
      <c r="EA39" s="24"/>
      <c r="EB39" s="8"/>
      <c r="EC39" s="108"/>
    </row>
    <row r="40" spans="2:133" ht="16.5" customHeight="1" thickBot="1">
      <c r="B40" s="735"/>
      <c r="C40" s="850"/>
      <c r="D40" s="853"/>
      <c r="E40" s="813"/>
      <c r="F40" s="814"/>
      <c r="G40" s="466" t="s">
        <v>73</v>
      </c>
      <c r="H40" s="467"/>
      <c r="I40" s="149"/>
      <c r="J40" s="72"/>
      <c r="K40" s="149"/>
      <c r="L40" s="155"/>
      <c r="M40" s="470"/>
      <c r="N40" s="409" t="str">
        <f>IF(N38="","",VLOOKUP(N38,'届出　 (記入例)'!$DN:$DQ,4,FALSE))</f>
        <v/>
      </c>
      <c r="O40" s="410"/>
      <c r="P40" s="410"/>
      <c r="Q40" s="411"/>
      <c r="R40" s="409" t="str">
        <f>IF(R38="","",VLOOKUP(R38,'届出　 (記入例)'!$DN:$DQ,4,FALSE))</f>
        <v/>
      </c>
      <c r="S40" s="410"/>
      <c r="T40" s="410"/>
      <c r="U40" s="411"/>
      <c r="V40" s="423" t="str">
        <f>IF(V38="","",VLOOKUP(V38,'届出　 (記入例)'!$DN:$DQ,4,FALSE))</f>
        <v/>
      </c>
      <c r="W40" s="410"/>
      <c r="X40" s="410"/>
      <c r="Y40" s="411"/>
      <c r="Z40" s="409" t="str">
        <f>IF(Z38="","",VLOOKUP(Z38,'届出　 (記入例)'!$DN:$DQ,4,FALSE))</f>
        <v/>
      </c>
      <c r="AA40" s="410"/>
      <c r="AB40" s="410"/>
      <c r="AC40" s="411"/>
      <c r="AD40" s="409" t="str">
        <f>IF(AD38="","",VLOOKUP(AD38,'届出　 (記入例)'!$DN:$DQ,4,FALSE))</f>
        <v/>
      </c>
      <c r="AE40" s="410"/>
      <c r="AF40" s="410"/>
      <c r="AG40" s="410"/>
      <c r="AH40" s="503" t="s">
        <v>74</v>
      </c>
      <c r="AI40" s="505">
        <f>CR39+DA39</f>
        <v>0</v>
      </c>
      <c r="AJ40" s="506"/>
      <c r="AK40" s="519"/>
      <c r="AL40" s="520"/>
      <c r="AM40" s="462">
        <f>(AI40*AK40)</f>
        <v>0</v>
      </c>
      <c r="AN40" s="462"/>
      <c r="AO40" s="463"/>
      <c r="AP40" s="458"/>
      <c r="AQ40" s="459"/>
      <c r="AR40" s="817"/>
      <c r="AS40" s="818"/>
      <c r="AT40" s="842"/>
      <c r="AU40" s="843"/>
      <c r="AV40" s="844"/>
      <c r="AW40" s="827"/>
      <c r="AX40" s="828"/>
      <c r="CB40" s="3"/>
      <c r="CC40" s="24"/>
      <c r="CD40" s="3"/>
      <c r="CE40" s="3"/>
      <c r="CF40" s="3"/>
      <c r="CG40" s="87" t="s">
        <v>75</v>
      </c>
      <c r="CH40" s="88" t="e">
        <f>VLOOKUP('届出　 (記入例)'!N41,$DR:$DV,5,FALSE)</f>
        <v>#N/A</v>
      </c>
      <c r="CI40" s="88" t="e">
        <f>VLOOKUP('届出　 (記入例)'!R41,$DR:$DV,5,FALSE)</f>
        <v>#N/A</v>
      </c>
      <c r="CJ40" s="88" t="e">
        <f>VLOOKUP('届出　 (記入例)'!V41,$DR:$DV,5,FALSE)</f>
        <v>#N/A</v>
      </c>
      <c r="CK40" s="88" t="e">
        <f>VLOOKUP('届出　 (記入例)'!Z41,$DR:$DV,5,FALSE)</f>
        <v>#N/A</v>
      </c>
      <c r="CL40" s="88" t="e">
        <f>VLOOKUP('届出　 (記入例)'!AD41,$DR:$DV,5,FALSE)</f>
        <v>#N/A</v>
      </c>
      <c r="CN40" s="73"/>
      <c r="CO40" s="74" t="s">
        <v>73</v>
      </c>
      <c r="CP40" s="75">
        <f>SUMIF(CH40:CL40,"五島市",CH41:CL41)*'届出　 (記入例)'!AK38</f>
        <v>0</v>
      </c>
      <c r="CQ40" s="76">
        <f>SUMIF(CH40:CL40,"五島市",CH42:CL42)*'届出　 (記入例)'!AK40</f>
        <v>0</v>
      </c>
      <c r="CR40" s="92"/>
      <c r="CS40" s="78"/>
      <c r="CT40" s="544"/>
      <c r="CU40" s="79" t="s">
        <v>73</v>
      </c>
      <c r="CV40" s="80" t="str">
        <f>IF('届出　 (記入例)'!I40="","0",DA38/CT39)</f>
        <v>0</v>
      </c>
      <c r="CW40" s="81" t="str">
        <f>IF('届出　 (記入例)'!I40="","0",DA39/CT39)</f>
        <v>0</v>
      </c>
      <c r="CX40" s="82">
        <f>CV40*'届出　 (記入例)'!AK38</f>
        <v>0</v>
      </c>
      <c r="CY40" s="83">
        <f>CW40*'届出　 (記入例)'!AK40</f>
        <v>0</v>
      </c>
      <c r="CZ40" s="84">
        <f t="shared" si="0"/>
        <v>0</v>
      </c>
      <c r="DA40" s="89"/>
      <c r="DC40" s="85" t="s">
        <v>73</v>
      </c>
      <c r="DD40" s="80" t="str">
        <f>IF(('届出　 (記入例)'!J40)="","0",('届出　 (記入例)'!AK38+'届出　 (記入例)'!AK40)*'届出　 (記入例)'!J40*1000)</f>
        <v>0</v>
      </c>
      <c r="DE40" s="80">
        <f>COUNTA('届出　 (記入例)'!I40)*('届出　 (記入例)'!AK38+'届出　 (記入例)'!AK40)</f>
        <v>0</v>
      </c>
      <c r="DF40" s="80">
        <f>COUNTA('届出　 (記入例)'!K40)*('届出　 (記入例)'!AK38+'届出　 (記入例)'!AK40)</f>
        <v>0</v>
      </c>
      <c r="DG40" s="80">
        <f>COUNTA('届出　 (記入例)'!L40)*('届出　 (記入例)'!AK38+'届出　 (記入例)'!AK40)</f>
        <v>0</v>
      </c>
      <c r="DH40" s="15"/>
      <c r="DI40" s="15"/>
      <c r="DK40" s="24"/>
      <c r="DL40" s="7"/>
      <c r="DM40" s="3"/>
      <c r="DN40" s="3">
        <v>27</v>
      </c>
      <c r="DO40" s="3" t="s">
        <v>396</v>
      </c>
      <c r="DP40" s="3" t="s">
        <v>67</v>
      </c>
      <c r="DQ40" s="209">
        <v>200</v>
      </c>
      <c r="DU40" s="8"/>
      <c r="DV40" s="8"/>
      <c r="DW40" s="209">
        <v>150</v>
      </c>
      <c r="DZ40" s="8"/>
      <c r="EA40" s="24"/>
      <c r="EB40" s="8"/>
      <c r="EC40" s="108"/>
    </row>
    <row r="41" spans="2:133" ht="16.5" customHeight="1" thickBot="1">
      <c r="B41" s="735"/>
      <c r="C41" s="805" t="s">
        <v>375</v>
      </c>
      <c r="D41" s="806"/>
      <c r="E41" s="807" t="s">
        <v>375</v>
      </c>
      <c r="F41" s="808"/>
      <c r="G41" s="466" t="s">
        <v>84</v>
      </c>
      <c r="H41" s="467"/>
      <c r="I41" s="149"/>
      <c r="J41" s="72"/>
      <c r="K41" s="149"/>
      <c r="L41" s="155"/>
      <c r="M41" s="739" t="s">
        <v>85</v>
      </c>
      <c r="N41" s="140"/>
      <c r="O41" s="417" t="str">
        <f>IF(N41="","",VLOOKUP(N41,'届出　 (記入例)'!$DR:$DU,3,FALSE))</f>
        <v/>
      </c>
      <c r="P41" s="418"/>
      <c r="Q41" s="419"/>
      <c r="R41" s="140"/>
      <c r="S41" s="417" t="str">
        <f>IF(R41="","",VLOOKUP(R41,'届出　 (記入例)'!$DR:$DU,3,FALSE))</f>
        <v/>
      </c>
      <c r="T41" s="418"/>
      <c r="U41" s="419"/>
      <c r="V41" s="90"/>
      <c r="W41" s="417" t="str">
        <f>IF(V41="","",VLOOKUP(V41,'届出　 (記入例)'!$DR:$DU,3,FALSE))</f>
        <v/>
      </c>
      <c r="X41" s="418"/>
      <c r="Y41" s="419"/>
      <c r="Z41" s="140"/>
      <c r="AA41" s="417" t="str">
        <f>IF(Z41="","",VLOOKUP(Z41,'届出　 (記入例)'!$DR:$DU,3,FALSE))</f>
        <v/>
      </c>
      <c r="AB41" s="418"/>
      <c r="AC41" s="419"/>
      <c r="AD41" s="140"/>
      <c r="AE41" s="417" t="str">
        <f>IF(AD41="","",VLOOKUP(AD41,'届出　 (記入例)'!$DR:$DU,3,FALSE))</f>
        <v/>
      </c>
      <c r="AF41" s="418"/>
      <c r="AG41" s="418"/>
      <c r="AH41" s="504"/>
      <c r="AI41" s="507"/>
      <c r="AJ41" s="508"/>
      <c r="AK41" s="521"/>
      <c r="AL41" s="522"/>
      <c r="AM41" s="464"/>
      <c r="AN41" s="464"/>
      <c r="AO41" s="465"/>
      <c r="AP41" s="458"/>
      <c r="AQ41" s="459"/>
      <c r="AR41" s="817"/>
      <c r="AS41" s="818"/>
      <c r="AT41" s="842"/>
      <c r="AU41" s="843"/>
      <c r="AV41" s="844"/>
      <c r="AW41" s="829" t="s">
        <v>377</v>
      </c>
      <c r="AX41" s="830"/>
      <c r="CB41" s="3"/>
      <c r="CC41" s="24"/>
      <c r="CD41" s="3"/>
      <c r="CE41" s="3"/>
      <c r="CF41" s="3"/>
      <c r="CG41" s="87" t="s">
        <v>86</v>
      </c>
      <c r="CH41" s="91" t="e">
        <f>VLOOKUP('届出　 (記入例)'!N41,$DR:$DV,4,FALSE)</f>
        <v>#N/A</v>
      </c>
      <c r="CI41" s="91" t="e">
        <f>VLOOKUP('届出　 (記入例)'!R41,$DR:$DV,4,FALSE)</f>
        <v>#N/A</v>
      </c>
      <c r="CJ41" s="91" t="e">
        <f>VLOOKUP('届出　 (記入例)'!V41,$DR:$DV,4,FALSE)</f>
        <v>#N/A</v>
      </c>
      <c r="CK41" s="91" t="e">
        <f>VLOOKUP('届出　 (記入例)'!Z41,$DR:$DV,4,FALSE)</f>
        <v>#N/A</v>
      </c>
      <c r="CL41" s="91" t="e">
        <f>VLOOKUP('届出　 (記入例)'!AD41,$DR:$DV,4,FALSE)</f>
        <v>#N/A</v>
      </c>
      <c r="CN41" s="73"/>
      <c r="CO41" s="74" t="s">
        <v>84</v>
      </c>
      <c r="CP41" s="75">
        <f>SUMIF(CH40:CL40,"新上五島町",CH41:CL41)*'届出　 (記入例)'!AK38</f>
        <v>0</v>
      </c>
      <c r="CQ41" s="76">
        <f>SUMIF(CH40:CL40,"上五島",CH42:CL42)*'届出　 (記入例)'!AK40</f>
        <v>0</v>
      </c>
      <c r="CR41" s="92"/>
      <c r="CS41" s="78"/>
      <c r="CT41" s="93"/>
      <c r="CU41" s="79" t="s">
        <v>84</v>
      </c>
      <c r="CV41" s="80" t="str">
        <f>IF('届出　 (記入例)'!I41="","0",DA38/CT39)</f>
        <v>0</v>
      </c>
      <c r="CW41" s="81" t="str">
        <f>IF('届出　 (記入例)'!I41="","0",DA39/CT39)</f>
        <v>0</v>
      </c>
      <c r="CX41" s="82">
        <f>CV41*'届出　 (記入例)'!AK38</f>
        <v>0</v>
      </c>
      <c r="CY41" s="83">
        <f>CW41*'届出　 (記入例)'!AK40</f>
        <v>0</v>
      </c>
      <c r="CZ41" s="84">
        <f t="shared" si="0"/>
        <v>0</v>
      </c>
      <c r="DA41" s="89"/>
      <c r="DB41" s="94"/>
      <c r="DC41" s="85" t="s">
        <v>84</v>
      </c>
      <c r="DD41" s="80" t="str">
        <f>IF(('届出　 (記入例)'!J41)="","0",('届出　 (記入例)'!AK38+'届出　 (記入例)'!AK40)*'届出　 (記入例)'!J41*1000)</f>
        <v>0</v>
      </c>
      <c r="DE41" s="80">
        <f>COUNTA('届出　 (記入例)'!I41)*('届出　 (記入例)'!AK38+'届出　 (記入例)'!AK40)</f>
        <v>0</v>
      </c>
      <c r="DF41" s="80">
        <f>COUNTA('届出　 (記入例)'!K41)*('届出　 (記入例)'!AK38+'届出　 (記入例)'!AK40)</f>
        <v>0</v>
      </c>
      <c r="DG41" s="80">
        <f>COUNTA('届出　 (記入例)'!L41)*('届出　 (記入例)'!AK38+'届出　 (記入例)'!AK40)</f>
        <v>0</v>
      </c>
      <c r="DH41" s="15"/>
      <c r="DI41" s="15"/>
      <c r="DK41" s="24"/>
      <c r="DL41" s="7"/>
      <c r="DM41" s="3"/>
      <c r="DN41" s="3">
        <v>28</v>
      </c>
      <c r="DO41" s="3" t="s">
        <v>397</v>
      </c>
      <c r="DP41" s="3" t="s">
        <v>67</v>
      </c>
      <c r="DQ41" s="209">
        <v>200</v>
      </c>
      <c r="DU41" s="8"/>
      <c r="DV41" s="8"/>
      <c r="DW41" s="209">
        <v>100</v>
      </c>
      <c r="DZ41" s="8"/>
      <c r="EA41" s="24"/>
      <c r="EB41" s="8"/>
      <c r="EC41" s="108"/>
    </row>
    <row r="42" spans="2:133" ht="16.5" customHeight="1">
      <c r="B42" s="735"/>
      <c r="C42" s="797"/>
      <c r="D42" s="798"/>
      <c r="E42" s="801"/>
      <c r="F42" s="802"/>
      <c r="G42" s="466" t="s">
        <v>92</v>
      </c>
      <c r="H42" s="467"/>
      <c r="I42" s="149"/>
      <c r="J42" s="72"/>
      <c r="K42" s="204"/>
      <c r="L42" s="155"/>
      <c r="M42" s="740"/>
      <c r="N42" s="420" t="str">
        <f>IF(N41="","",VLOOKUP(N41,'届出　 (記入例)'!$DR:$DU,2,FALSE))</f>
        <v/>
      </c>
      <c r="O42" s="421"/>
      <c r="P42" s="421"/>
      <c r="Q42" s="422"/>
      <c r="R42" s="420" t="str">
        <f>IF(R41="","",VLOOKUP(R41,'届出　 (記入例)'!$DR:$DU,2,FALSE))</f>
        <v/>
      </c>
      <c r="S42" s="421"/>
      <c r="T42" s="421"/>
      <c r="U42" s="422"/>
      <c r="V42" s="420" t="str">
        <f>IF(V41="","",VLOOKUP(V41,'届出　 (記入例)'!$DR:$DU,2,FALSE))</f>
        <v/>
      </c>
      <c r="W42" s="421"/>
      <c r="X42" s="421"/>
      <c r="Y42" s="422"/>
      <c r="Z42" s="420" t="str">
        <f>IF(Z41="","",VLOOKUP(Z41,'届出　 (記入例)'!$DR:$DU,2,FALSE))</f>
        <v/>
      </c>
      <c r="AA42" s="421"/>
      <c r="AB42" s="421"/>
      <c r="AC42" s="422"/>
      <c r="AD42" s="420" t="str">
        <f>IF(AD41="","",VLOOKUP(AD41,'届出　 (記入例)'!$DR:$DU,2,FALSE))</f>
        <v/>
      </c>
      <c r="AE42" s="421"/>
      <c r="AF42" s="421"/>
      <c r="AG42" s="422"/>
      <c r="AH42" s="555" t="s">
        <v>93</v>
      </c>
      <c r="AI42" s="556"/>
      <c r="AJ42" s="557"/>
      <c r="AK42" s="511">
        <f>AK38+AK40</f>
        <v>0</v>
      </c>
      <c r="AL42" s="512"/>
      <c r="AM42" s="487">
        <f>AM38+AM40</f>
        <v>0</v>
      </c>
      <c r="AN42" s="487"/>
      <c r="AO42" s="488"/>
      <c r="AP42" s="458"/>
      <c r="AQ42" s="459"/>
      <c r="AR42" s="817"/>
      <c r="AS42" s="818"/>
      <c r="AT42" s="842"/>
      <c r="AU42" s="843"/>
      <c r="AV42" s="844"/>
      <c r="AW42" s="825"/>
      <c r="AX42" s="826"/>
      <c r="CB42" s="3"/>
      <c r="CC42" s="24"/>
      <c r="CD42" s="3"/>
      <c r="CE42" s="3"/>
      <c r="CF42" s="3"/>
      <c r="CG42" s="87" t="s">
        <v>94</v>
      </c>
      <c r="CH42" s="91" t="e">
        <f>CH41</f>
        <v>#N/A</v>
      </c>
      <c r="CI42" s="91" t="e">
        <f>CI41</f>
        <v>#N/A</v>
      </c>
      <c r="CJ42" s="91" t="e">
        <f>CJ41</f>
        <v>#N/A</v>
      </c>
      <c r="CK42" s="91" t="e">
        <f>CK41</f>
        <v>#N/A</v>
      </c>
      <c r="CL42" s="91" t="e">
        <f>CL41</f>
        <v>#N/A</v>
      </c>
      <c r="CN42" s="73"/>
      <c r="CO42" s="74" t="s">
        <v>92</v>
      </c>
      <c r="CP42" s="75">
        <f>SUMIF(CH40:CL40,"小値賀町",CH41:CL41)*'届出　 (記入例)'!AK38</f>
        <v>0</v>
      </c>
      <c r="CQ42" s="76">
        <f>SUMIF(CH40:CL40,"小値賀",CH42:CL42)*'届出　 (記入例)'!AK40</f>
        <v>0</v>
      </c>
      <c r="CR42" s="92"/>
      <c r="CS42" s="78"/>
      <c r="CT42" s="93"/>
      <c r="CU42" s="79" t="s">
        <v>92</v>
      </c>
      <c r="CV42" s="80" t="str">
        <f>IF('届出　 (記入例)'!I42="","0",DA38/CT39)</f>
        <v>0</v>
      </c>
      <c r="CW42" s="81" t="str">
        <f>IF('届出　 (記入例)'!I42="","0",DA39/CT39)</f>
        <v>0</v>
      </c>
      <c r="CX42" s="82">
        <f>CV42*'届出　 (記入例)'!AK38</f>
        <v>0</v>
      </c>
      <c r="CY42" s="83">
        <f>CW42*'届出　 (記入例)'!AK40</f>
        <v>0</v>
      </c>
      <c r="CZ42" s="84">
        <f t="shared" si="0"/>
        <v>0</v>
      </c>
      <c r="DA42" s="89"/>
      <c r="DB42" s="94"/>
      <c r="DC42" s="85" t="s">
        <v>92</v>
      </c>
      <c r="DD42" s="80" t="str">
        <f>IF(('届出　 (記入例)'!J42)="","0",('届出　 (記入例)'!AK38+'届出　 (記入例)'!AK40)*'届出　 (記入例)'!J42*1000)</f>
        <v>0</v>
      </c>
      <c r="DE42" s="80">
        <f>COUNTA('届出　 (記入例)'!I42)*('届出　 (記入例)'!AK38+'届出　 (記入例)'!AK40)</f>
        <v>0</v>
      </c>
      <c r="DF42" s="80">
        <f>COUNTA('届出　 (記入例)'!K42)*('届出　 (記入例)'!AK38+'届出　 (記入例)'!AK40)</f>
        <v>0</v>
      </c>
      <c r="DG42" s="80">
        <f>COUNTA('届出　 (記入例)'!L42)*('届出　 (記入例)'!AK38+'届出　 (記入例)'!AK40)</f>
        <v>0</v>
      </c>
      <c r="DH42" s="15"/>
      <c r="DI42" s="15"/>
      <c r="DK42" s="24"/>
      <c r="DL42" s="7"/>
      <c r="DM42" s="3"/>
      <c r="DN42" s="3">
        <v>29</v>
      </c>
      <c r="DO42" s="3" t="s">
        <v>398</v>
      </c>
      <c r="DP42" s="3" t="s">
        <v>67</v>
      </c>
      <c r="DQ42" s="209">
        <v>300</v>
      </c>
      <c r="DU42" s="8"/>
      <c r="DV42" s="8"/>
      <c r="DW42" s="209">
        <v>150</v>
      </c>
      <c r="DZ42" s="8"/>
      <c r="EA42" s="24"/>
      <c r="EB42" s="24"/>
      <c r="EC42" s="108"/>
    </row>
    <row r="43" spans="2:133" ht="16.5" customHeight="1" thickBot="1">
      <c r="B43" s="736"/>
      <c r="C43" s="799"/>
      <c r="D43" s="800"/>
      <c r="E43" s="803"/>
      <c r="F43" s="804"/>
      <c r="G43" s="480" t="s">
        <v>99</v>
      </c>
      <c r="H43" s="481"/>
      <c r="I43" s="150"/>
      <c r="J43" s="95"/>
      <c r="K43" s="205"/>
      <c r="L43" s="158"/>
      <c r="M43" s="741"/>
      <c r="N43" s="482" t="str">
        <f>IF(N41="","",VLOOKUP(N41,'届出　 (記入例)'!$DR:$DU,4,FALSE))</f>
        <v/>
      </c>
      <c r="O43" s="483"/>
      <c r="P43" s="483"/>
      <c r="Q43" s="484"/>
      <c r="R43" s="482" t="str">
        <f>IF(R41="","",VLOOKUP(R41,'届出　 (記入例)'!$DR:$DU,4,FALSE))</f>
        <v/>
      </c>
      <c r="S43" s="483"/>
      <c r="T43" s="483"/>
      <c r="U43" s="484"/>
      <c r="V43" s="482" t="str">
        <f>IF(V41="","",VLOOKUP(V41,'届出　 (記入例)'!$DR:$DU,4,FALSE))</f>
        <v/>
      </c>
      <c r="W43" s="483"/>
      <c r="X43" s="483"/>
      <c r="Y43" s="484"/>
      <c r="Z43" s="482" t="str">
        <f>IF(Z41="","",VLOOKUP(Z41,'届出　 (記入例)'!$DR:$DU,4,FALSE))</f>
        <v/>
      </c>
      <c r="AA43" s="483"/>
      <c r="AB43" s="483"/>
      <c r="AC43" s="484"/>
      <c r="AD43" s="482" t="str">
        <f>IF(AD41="","",VLOOKUP(AD41,'届出　 (記入例)'!$DR:$DU,4,FALSE))</f>
        <v/>
      </c>
      <c r="AE43" s="483"/>
      <c r="AF43" s="483"/>
      <c r="AG43" s="484"/>
      <c r="AH43" s="558"/>
      <c r="AI43" s="559"/>
      <c r="AJ43" s="560"/>
      <c r="AK43" s="507"/>
      <c r="AL43" s="508"/>
      <c r="AM43" s="489"/>
      <c r="AN43" s="489"/>
      <c r="AO43" s="490"/>
      <c r="AP43" s="460"/>
      <c r="AQ43" s="461"/>
      <c r="AR43" s="819"/>
      <c r="AS43" s="820"/>
      <c r="AT43" s="845"/>
      <c r="AU43" s="846"/>
      <c r="AV43" s="847"/>
      <c r="AW43" s="835"/>
      <c r="AX43" s="836"/>
      <c r="CB43" s="3"/>
      <c r="CC43" s="8"/>
      <c r="CD43" s="3"/>
      <c r="CE43" s="3"/>
      <c r="CF43" s="3"/>
      <c r="CN43" s="96"/>
      <c r="CO43" s="97" t="s">
        <v>99</v>
      </c>
      <c r="CP43" s="98">
        <f>SUMIF(CH40:CL40,"宇久町",CH41:CL41)*'届出　 (記入例)'!AK38</f>
        <v>0</v>
      </c>
      <c r="CQ43" s="99">
        <f>SUMIF(CH40:CL40,"宇久",CH42:CL42)*'届出　 (記入例)'!AK40</f>
        <v>0</v>
      </c>
      <c r="CR43" s="92"/>
      <c r="CS43" s="78"/>
      <c r="CT43" s="100"/>
      <c r="CU43" s="101" t="s">
        <v>99</v>
      </c>
      <c r="CV43" s="102" t="str">
        <f>IF('届出　 (記入例)'!I43="","0",DA38/CT39)</f>
        <v>0</v>
      </c>
      <c r="CW43" s="103" t="str">
        <f>IF('届出　 (記入例)'!I43="","0",DA39/CT39)</f>
        <v>0</v>
      </c>
      <c r="CX43" s="104">
        <f>CV43*'届出　 (記入例)'!AK38</f>
        <v>0</v>
      </c>
      <c r="CY43" s="105">
        <f>CW43*'届出　 (記入例)'!AK40</f>
        <v>0</v>
      </c>
      <c r="CZ43" s="106">
        <f t="shared" si="0"/>
        <v>0</v>
      </c>
      <c r="DA43" s="89"/>
      <c r="DC43" s="107" t="s">
        <v>99</v>
      </c>
      <c r="DD43" s="102" t="str">
        <f>IF(('届出　 (記入例)'!J43)="","0",('届出　 (記入例)'!AK38+'届出　 (記入例)'!AK40)*'届出　 (記入例)'!J43*1000)</f>
        <v>0</v>
      </c>
      <c r="DE43" s="102">
        <f>COUNTA('届出　 (記入例)'!I43)*('届出　 (記入例)'!AK38+'届出　 (記入例)'!AK40)</f>
        <v>0</v>
      </c>
      <c r="DF43" s="102">
        <f>COUNTA('届出　 (記入例)'!K43)*('届出　 (記入例)'!AK38+'届出　 (記入例)'!AK40)</f>
        <v>0</v>
      </c>
      <c r="DG43" s="102">
        <f>COUNTA('届出　 (記入例)'!L43)*('届出　 (記入例)'!AK38+'届出　 (記入例)'!AK40)</f>
        <v>0</v>
      </c>
      <c r="DH43" s="15"/>
      <c r="DI43" s="15"/>
      <c r="DL43" s="7"/>
      <c r="DM43" s="3"/>
      <c r="DN43" s="3">
        <v>30</v>
      </c>
      <c r="DO43" s="3" t="s">
        <v>399</v>
      </c>
      <c r="DP43" s="3" t="s">
        <v>67</v>
      </c>
      <c r="DQ43" s="209">
        <v>1000</v>
      </c>
      <c r="DU43" s="8"/>
      <c r="DV43" s="8"/>
      <c r="DW43" s="209">
        <v>500</v>
      </c>
      <c r="DZ43" s="8"/>
      <c r="EA43" s="24"/>
      <c r="EB43" s="24"/>
      <c r="EC43" s="108"/>
    </row>
    <row r="44" spans="2:133" ht="16.5" customHeight="1" thickTop="1" thickBot="1">
      <c r="B44" s="737">
        <v>6</v>
      </c>
      <c r="C44" s="848"/>
      <c r="D44" s="851"/>
      <c r="E44" s="809"/>
      <c r="F44" s="810"/>
      <c r="G44" s="485" t="s">
        <v>55</v>
      </c>
      <c r="H44" s="486"/>
      <c r="I44" s="148"/>
      <c r="J44" s="55"/>
      <c r="K44" s="203"/>
      <c r="L44" s="152"/>
      <c r="M44" s="468" t="s">
        <v>56</v>
      </c>
      <c r="N44" s="56"/>
      <c r="O44" s="415" t="str">
        <f>IF(N44="","",VLOOKUP(N44,'届出　 (記入例)'!$DN:$DQ,3,FALSE))</f>
        <v/>
      </c>
      <c r="P44" s="416"/>
      <c r="Q44" s="424"/>
      <c r="R44" s="56"/>
      <c r="S44" s="415" t="str">
        <f>IF(R44="","",VLOOKUP(R44,'届出　 (記入例)'!$DN:$DQ,3,FALSE))</f>
        <v/>
      </c>
      <c r="T44" s="416"/>
      <c r="U44" s="424"/>
      <c r="V44" s="56"/>
      <c r="W44" s="415" t="str">
        <f>IF(V44="","",VLOOKUP(V44,'届出　 (記入例)'!$DN:$DQ,3,FALSE))</f>
        <v/>
      </c>
      <c r="X44" s="416"/>
      <c r="Y44" s="424"/>
      <c r="Z44" s="56"/>
      <c r="AA44" s="415" t="str">
        <f>IF(Z44="","",VLOOKUP(Z44,'届出　 (記入例)'!$DN:$DQ,3,FALSE))</f>
        <v/>
      </c>
      <c r="AB44" s="416"/>
      <c r="AC44" s="424"/>
      <c r="AD44" s="56"/>
      <c r="AE44" s="415" t="str">
        <f>IF(AD44="","",VLOOKUP(AD44,'届出　 (記入例)'!$DN:$DQ,3,FALSE))</f>
        <v/>
      </c>
      <c r="AF44" s="416"/>
      <c r="AG44" s="416"/>
      <c r="AH44" s="554" t="s">
        <v>57</v>
      </c>
      <c r="AI44" s="511">
        <f>DA44+CR44</f>
        <v>0</v>
      </c>
      <c r="AJ44" s="512"/>
      <c r="AK44" s="515"/>
      <c r="AL44" s="516"/>
      <c r="AM44" s="487">
        <f>(AI44*AK44)</f>
        <v>0</v>
      </c>
      <c r="AN44" s="487"/>
      <c r="AO44" s="527"/>
      <c r="AP44" s="456">
        <f>SUM('届出　 (記入例)'!J44:J49)*AK48</f>
        <v>0</v>
      </c>
      <c r="AQ44" s="457"/>
      <c r="AR44" s="821"/>
      <c r="AS44" s="822"/>
      <c r="AT44" s="839"/>
      <c r="AU44" s="840"/>
      <c r="AV44" s="841"/>
      <c r="AW44" s="833" t="s">
        <v>376</v>
      </c>
      <c r="AX44" s="834"/>
      <c r="BA44" s="3"/>
      <c r="BB44" s="3"/>
      <c r="BC44" s="3"/>
      <c r="BD44" s="3"/>
      <c r="BE44" s="3"/>
      <c r="BF44" s="3"/>
      <c r="BG44" s="3"/>
      <c r="BH44" s="3"/>
      <c r="BI44" s="3"/>
      <c r="BJ44" s="3"/>
      <c r="BK44" s="3"/>
      <c r="BL44" s="3"/>
      <c r="BM44" s="3"/>
      <c r="BN44" s="3"/>
      <c r="BO44" s="3"/>
      <c r="BP44" s="3"/>
      <c r="BQ44" s="3"/>
      <c r="BR44" s="3"/>
      <c r="BS44" s="3"/>
      <c r="BT44" s="3"/>
      <c r="CB44" s="3"/>
      <c r="CC44" s="24"/>
      <c r="CD44" s="3"/>
      <c r="CE44" s="3"/>
      <c r="CF44" s="3"/>
      <c r="CN44" s="58">
        <v>6</v>
      </c>
      <c r="CO44" s="59" t="s">
        <v>59</v>
      </c>
      <c r="CP44" s="60">
        <f>SUMIF(CH46:CL46,"対馬市",CH47:CL47)*'届出　 (記入例)'!AK44</f>
        <v>0</v>
      </c>
      <c r="CQ44" s="61">
        <f>SUMIF(CH46:CL46,"対馬市",CH48:CL48)*'届出　 (記入例)'!AK46</f>
        <v>0</v>
      </c>
      <c r="CR44" s="62">
        <f>SUM('届出　 (記入例)'!N49:AG49)</f>
        <v>0</v>
      </c>
      <c r="CS44" s="78"/>
      <c r="CT44" s="63" t="s">
        <v>10</v>
      </c>
      <c r="CU44" s="64" t="s">
        <v>59</v>
      </c>
      <c r="CV44" s="65" t="str">
        <f>IF('届出　 (記入例)'!I44="","0",DA44/CT45)</f>
        <v>0</v>
      </c>
      <c r="CW44" s="66" t="str">
        <f>IF('届出　 (記入例)'!I44="","0",DA45/CT45)</f>
        <v>0</v>
      </c>
      <c r="CX44" s="67">
        <f>CV44*'届出　 (記入例)'!AK44</f>
        <v>0</v>
      </c>
      <c r="CY44" s="68">
        <f>CW44*'届出　 (記入例)'!AK46</f>
        <v>0</v>
      </c>
      <c r="CZ44" s="69">
        <f t="shared" si="0"/>
        <v>0</v>
      </c>
      <c r="DA44" s="62">
        <f>SUM('届出　 (記入例)'!N46:AG46)</f>
        <v>0</v>
      </c>
      <c r="DC44" s="70" t="s">
        <v>59</v>
      </c>
      <c r="DD44" s="65" t="str">
        <f>IF(('届出　 (記入例)'!J44)="","0",('届出　 (記入例)'!AK44+'届出　 (記入例)'!AK46)*'届出　 (記入例)'!J44*1000)</f>
        <v>0</v>
      </c>
      <c r="DE44" s="65">
        <f>COUNTA('届出　 (記入例)'!I44)*('届出　 (記入例)'!AK44+'届出　 (記入例)'!AK46)</f>
        <v>0</v>
      </c>
      <c r="DF44" s="65">
        <f>COUNTA('届出　 (記入例)'!K44)*('届出　 (記入例)'!AK44+'届出　 (記入例)'!AK46)</f>
        <v>0</v>
      </c>
      <c r="DG44" s="65">
        <f>COUNTA('届出　 (記入例)'!L44)*('届出　 (記入例)'!AK44+'届出　 (記入例)'!AK46)</f>
        <v>0</v>
      </c>
      <c r="DH44" s="15"/>
      <c r="DI44" s="15"/>
      <c r="DL44" s="7"/>
      <c r="DM44" s="3"/>
      <c r="DN44" s="3">
        <v>31</v>
      </c>
      <c r="DO44" s="3" t="s">
        <v>400</v>
      </c>
      <c r="DP44" s="3" t="s">
        <v>67</v>
      </c>
      <c r="DQ44" s="209">
        <v>1200</v>
      </c>
      <c r="DU44" s="8"/>
      <c r="DV44" s="8"/>
      <c r="DW44" s="209">
        <v>600</v>
      </c>
      <c r="DZ44" s="8"/>
      <c r="EA44" s="24"/>
      <c r="EB44" s="8"/>
      <c r="EC44" s="108"/>
    </row>
    <row r="45" spans="2:133" ht="16.5" customHeight="1">
      <c r="B45" s="735"/>
      <c r="C45" s="849"/>
      <c r="D45" s="852"/>
      <c r="E45" s="811"/>
      <c r="F45" s="812"/>
      <c r="G45" s="466" t="s">
        <v>60</v>
      </c>
      <c r="H45" s="467"/>
      <c r="I45" s="149"/>
      <c r="J45" s="72"/>
      <c r="K45" s="153"/>
      <c r="L45" s="154"/>
      <c r="M45" s="469"/>
      <c r="N45" s="412" t="str">
        <f>IF(N44="","",VLOOKUP(N44,'届出　 (記入例)'!$DN:$DQ,2,FALSE))</f>
        <v/>
      </c>
      <c r="O45" s="413"/>
      <c r="P45" s="413"/>
      <c r="Q45" s="414"/>
      <c r="R45" s="412" t="str">
        <f>IF(R44="","",VLOOKUP(R44,'届出　 (記入例)'!$DN:$DQ,2,FALSE))</f>
        <v/>
      </c>
      <c r="S45" s="413"/>
      <c r="T45" s="413"/>
      <c r="U45" s="414"/>
      <c r="V45" s="412" t="str">
        <f>IF(V44="","",VLOOKUP(V44,'届出　 (記入例)'!$DN:$DQ,2,FALSE))</f>
        <v/>
      </c>
      <c r="W45" s="413"/>
      <c r="X45" s="413"/>
      <c r="Y45" s="414"/>
      <c r="Z45" s="412" t="str">
        <f>IF(Z44="","",VLOOKUP(Z44,'届出　 (記入例)'!$DN:$DQ,2,FALSE))</f>
        <v/>
      </c>
      <c r="AA45" s="413"/>
      <c r="AB45" s="413"/>
      <c r="AC45" s="414"/>
      <c r="AD45" s="412" t="str">
        <f>IF(AD44="","",VLOOKUP(AD44,'届出　 (記入例)'!$DN:$DQ,2,FALSE))</f>
        <v/>
      </c>
      <c r="AE45" s="413"/>
      <c r="AF45" s="413"/>
      <c r="AG45" s="413"/>
      <c r="AH45" s="510"/>
      <c r="AI45" s="513"/>
      <c r="AJ45" s="514"/>
      <c r="AK45" s="517"/>
      <c r="AL45" s="518"/>
      <c r="AM45" s="462"/>
      <c r="AN45" s="462"/>
      <c r="AO45" s="463"/>
      <c r="AP45" s="458"/>
      <c r="AQ45" s="459"/>
      <c r="AR45" s="815"/>
      <c r="AS45" s="816"/>
      <c r="AT45" s="842"/>
      <c r="AU45" s="843"/>
      <c r="AV45" s="844"/>
      <c r="AW45" s="825"/>
      <c r="AX45" s="826"/>
      <c r="BA45" s="3"/>
      <c r="BB45" s="3"/>
      <c r="BC45" s="3"/>
      <c r="BD45" s="3"/>
      <c r="BE45" s="3"/>
      <c r="BF45" s="3"/>
      <c r="BG45" s="3"/>
      <c r="BH45" s="3"/>
      <c r="BI45" s="3"/>
      <c r="BJ45" s="3"/>
      <c r="BK45" s="3"/>
      <c r="BL45" s="3"/>
      <c r="BM45" s="3"/>
      <c r="BN45" s="3"/>
      <c r="BO45" s="3"/>
      <c r="BP45" s="3"/>
      <c r="BQ45" s="3"/>
      <c r="BR45" s="3"/>
      <c r="BS45" s="3"/>
      <c r="BT45" s="3"/>
      <c r="CB45" s="3"/>
      <c r="CC45" s="24"/>
      <c r="CD45" s="3"/>
      <c r="CE45" s="3"/>
      <c r="CF45" s="3"/>
      <c r="CN45" s="73"/>
      <c r="CO45" s="74" t="s">
        <v>61</v>
      </c>
      <c r="CP45" s="75">
        <f>SUMIF(CH46:CL46,"壱岐市",CH47:CL47)*'届出　 (記入例)'!AK44</f>
        <v>0</v>
      </c>
      <c r="CQ45" s="76">
        <f>SUMIF(CH46:CL46,"壱岐市",CH48:CL48)*'届出　 (記入例)'!AK46</f>
        <v>0</v>
      </c>
      <c r="CR45" s="77">
        <f>CR44</f>
        <v>0</v>
      </c>
      <c r="CS45" s="78"/>
      <c r="CT45" s="543">
        <f>COUNTA('届出　 (記入例)'!I44:I49)</f>
        <v>0</v>
      </c>
      <c r="CU45" s="79" t="s">
        <v>61</v>
      </c>
      <c r="CV45" s="80" t="str">
        <f>IF('届出　 (記入例)'!I45="","0",DA44/CT45)</f>
        <v>0</v>
      </c>
      <c r="CW45" s="81" t="str">
        <f>IF('届出　 (記入例)'!I45="","0",DA45/CT45)</f>
        <v>0</v>
      </c>
      <c r="CX45" s="82">
        <f>CV45*'届出　 (記入例)'!AK44</f>
        <v>0</v>
      </c>
      <c r="CY45" s="83">
        <f>CW45*'届出　 (記入例)'!AK46</f>
        <v>0</v>
      </c>
      <c r="CZ45" s="84">
        <f t="shared" si="0"/>
        <v>0</v>
      </c>
      <c r="DA45" s="77">
        <f>CL56</f>
        <v>0</v>
      </c>
      <c r="DC45" s="85" t="s">
        <v>61</v>
      </c>
      <c r="DD45" s="80" t="str">
        <f>IF(('届出　 (記入例)'!J45)="","0",('届出　 (記入例)'!AK44+'届出　 (記入例)'!AK46)*'届出　 (記入例)'!J45*1000)</f>
        <v>0</v>
      </c>
      <c r="DE45" s="80">
        <f>COUNTA('届出　 (記入例)'!I45)*('届出　 (記入例)'!AK44+'届出　 (記入例)'!AK46)</f>
        <v>0</v>
      </c>
      <c r="DF45" s="80">
        <f>COUNTA('届出　 (記入例)'!K45)*('届出　 (記入例)'!AK44+'届出　 (記入例)'!AK46)</f>
        <v>0</v>
      </c>
      <c r="DG45" s="80">
        <f>COUNTA('届出　 (記入例)'!L45)*('届出　 (記入例)'!AK44+'届出　 (記入例)'!AK46)</f>
        <v>0</v>
      </c>
      <c r="DH45" s="15"/>
      <c r="DI45" s="15"/>
      <c r="DL45" s="7"/>
      <c r="DM45" s="3"/>
      <c r="DN45" s="3">
        <v>32</v>
      </c>
      <c r="DO45" s="3" t="s">
        <v>401</v>
      </c>
      <c r="DP45" s="3" t="s">
        <v>67</v>
      </c>
      <c r="DQ45" s="209">
        <v>300</v>
      </c>
      <c r="DU45" s="8"/>
      <c r="DV45" s="8"/>
      <c r="DW45" s="209">
        <v>150</v>
      </c>
      <c r="DZ45" s="8"/>
      <c r="EA45" s="24"/>
      <c r="EB45" s="24"/>
      <c r="EC45" s="108"/>
    </row>
    <row r="46" spans="2:133" ht="16.5" customHeight="1" thickBot="1">
      <c r="B46" s="735"/>
      <c r="C46" s="850"/>
      <c r="D46" s="853"/>
      <c r="E46" s="813"/>
      <c r="F46" s="814"/>
      <c r="G46" s="466" t="s">
        <v>73</v>
      </c>
      <c r="H46" s="467"/>
      <c r="I46" s="149"/>
      <c r="J46" s="72"/>
      <c r="K46" s="153"/>
      <c r="L46" s="155"/>
      <c r="M46" s="470"/>
      <c r="N46" s="409" t="str">
        <f>IF(N44="","",VLOOKUP(N44,'届出　 (記入例)'!$DN:$DQ,4,FALSE))</f>
        <v/>
      </c>
      <c r="O46" s="410"/>
      <c r="P46" s="410"/>
      <c r="Q46" s="411"/>
      <c r="R46" s="409" t="str">
        <f>IF(R44="","",VLOOKUP(R44,'届出　 (記入例)'!$DN:$DQ,4,FALSE))</f>
        <v/>
      </c>
      <c r="S46" s="410"/>
      <c r="T46" s="410"/>
      <c r="U46" s="411"/>
      <c r="V46" s="423" t="str">
        <f>IF(V44="","",VLOOKUP(V44,'届出　 (記入例)'!$DN:$DQ,4,FALSE))</f>
        <v/>
      </c>
      <c r="W46" s="410"/>
      <c r="X46" s="410"/>
      <c r="Y46" s="411"/>
      <c r="Z46" s="409" t="str">
        <f>IF(Z44="","",VLOOKUP(Z44,'届出　 (記入例)'!$DN:$DQ,4,FALSE))</f>
        <v/>
      </c>
      <c r="AA46" s="410"/>
      <c r="AB46" s="410"/>
      <c r="AC46" s="411"/>
      <c r="AD46" s="409" t="str">
        <f>IF(AD44="","",VLOOKUP(AD44,'届出　 (記入例)'!$DN:$DQ,4,FALSE))</f>
        <v/>
      </c>
      <c r="AE46" s="410"/>
      <c r="AF46" s="410"/>
      <c r="AG46" s="410"/>
      <c r="AH46" s="503" t="s">
        <v>74</v>
      </c>
      <c r="AI46" s="505">
        <f>CR45+DA45</f>
        <v>0</v>
      </c>
      <c r="AJ46" s="506"/>
      <c r="AK46" s="519"/>
      <c r="AL46" s="520"/>
      <c r="AM46" s="462">
        <f>(AI46*AK46)</f>
        <v>0</v>
      </c>
      <c r="AN46" s="462"/>
      <c r="AO46" s="463"/>
      <c r="AP46" s="458"/>
      <c r="AQ46" s="459"/>
      <c r="AR46" s="817"/>
      <c r="AS46" s="818"/>
      <c r="AT46" s="842"/>
      <c r="AU46" s="843"/>
      <c r="AV46" s="844"/>
      <c r="AW46" s="827"/>
      <c r="AX46" s="828"/>
      <c r="BA46" s="3"/>
      <c r="BB46" s="3"/>
      <c r="BC46" s="3"/>
      <c r="BD46" s="3"/>
      <c r="BE46" s="3"/>
      <c r="BF46" s="3"/>
      <c r="BG46" s="3"/>
      <c r="BH46" s="3"/>
      <c r="BI46" s="3"/>
      <c r="BJ46" s="3"/>
      <c r="BK46" s="3"/>
      <c r="BL46" s="3"/>
      <c r="BM46" s="3"/>
      <c r="BN46" s="3"/>
      <c r="BO46" s="3"/>
      <c r="BP46" s="3"/>
      <c r="BQ46" s="3"/>
      <c r="BR46" s="3"/>
      <c r="BS46" s="3"/>
      <c r="BT46" s="3"/>
      <c r="CB46" s="3"/>
      <c r="CC46" s="24"/>
      <c r="CD46" s="3"/>
      <c r="CE46" s="3"/>
      <c r="CF46" s="3"/>
      <c r="CG46" s="87" t="s">
        <v>75</v>
      </c>
      <c r="CH46" s="88" t="e">
        <f>VLOOKUP('届出　 (記入例)'!N47,$DR:$DV,5,FALSE)</f>
        <v>#N/A</v>
      </c>
      <c r="CI46" s="88" t="e">
        <f>VLOOKUP('届出　 (記入例)'!R47,$DR:$DV,5,FALSE)</f>
        <v>#N/A</v>
      </c>
      <c r="CJ46" s="88" t="e">
        <f>VLOOKUP('届出　 (記入例)'!V47,$DR:$DV,5,FALSE)</f>
        <v>#N/A</v>
      </c>
      <c r="CK46" s="88" t="e">
        <f>VLOOKUP('届出　 (記入例)'!Z47,$DR:$DV,5,FALSE)</f>
        <v>#N/A</v>
      </c>
      <c r="CL46" s="88" t="e">
        <f>VLOOKUP('届出　 (記入例)'!AD47,$DR:$DV,5,FALSE)</f>
        <v>#N/A</v>
      </c>
      <c r="CN46" s="73"/>
      <c r="CO46" s="74" t="s">
        <v>73</v>
      </c>
      <c r="CP46" s="75">
        <f>SUMIF(CH46:CL46,"五島市",CH47:CL47)*'届出　 (記入例)'!AK44</f>
        <v>0</v>
      </c>
      <c r="CQ46" s="76">
        <f>SUMIF(CH46:CL46,"五島市",CH48:CL48)*'届出　 (記入例)'!AK46</f>
        <v>0</v>
      </c>
      <c r="CR46" s="92"/>
      <c r="CS46" s="78"/>
      <c r="CT46" s="544"/>
      <c r="CU46" s="79" t="s">
        <v>73</v>
      </c>
      <c r="CV46" s="80" t="str">
        <f>IF('届出　 (記入例)'!I46="","0",DA44/CT45)</f>
        <v>0</v>
      </c>
      <c r="CW46" s="81" t="str">
        <f>IF('届出　 (記入例)'!I46="","0",DA45/CT45)</f>
        <v>0</v>
      </c>
      <c r="CX46" s="82">
        <f>CV46*'届出　 (記入例)'!AK44</f>
        <v>0</v>
      </c>
      <c r="CY46" s="83">
        <f>CW46*'届出　 (記入例)'!AK46</f>
        <v>0</v>
      </c>
      <c r="CZ46" s="84">
        <f t="shared" si="0"/>
        <v>0</v>
      </c>
      <c r="DA46" s="89"/>
      <c r="DC46" s="85" t="s">
        <v>73</v>
      </c>
      <c r="DD46" s="80" t="str">
        <f>IF(('届出　 (記入例)'!J46)="","0",('届出　 (記入例)'!AK44+'届出　 (記入例)'!AK46)*'届出　 (記入例)'!J46*1000)</f>
        <v>0</v>
      </c>
      <c r="DE46" s="80">
        <f>COUNTA('届出　 (記入例)'!I46)*('届出　 (記入例)'!AK44+'届出　 (記入例)'!AK46)</f>
        <v>0</v>
      </c>
      <c r="DF46" s="80">
        <f>COUNTA('届出　 (記入例)'!K46)*('届出　 (記入例)'!AK44+'届出　 (記入例)'!AK46)</f>
        <v>0</v>
      </c>
      <c r="DG46" s="80">
        <f>COUNTA('届出　 (記入例)'!L46)*('届出　 (記入例)'!AK44+'届出　 (記入例)'!AK46)</f>
        <v>0</v>
      </c>
      <c r="DH46" s="15"/>
      <c r="DI46" s="15"/>
      <c r="DL46" s="7"/>
      <c r="DM46" s="3"/>
      <c r="DN46" s="3">
        <v>33</v>
      </c>
      <c r="DO46" s="3" t="s">
        <v>402</v>
      </c>
      <c r="DP46" s="3" t="s">
        <v>67</v>
      </c>
      <c r="DQ46" s="209">
        <v>700</v>
      </c>
      <c r="DU46" s="8"/>
      <c r="DV46" s="8"/>
      <c r="DW46" s="209">
        <v>350</v>
      </c>
      <c r="DZ46" s="8"/>
      <c r="EA46" s="24"/>
      <c r="EB46" s="24"/>
      <c r="EC46" s="108"/>
    </row>
    <row r="47" spans="2:133" ht="16.5" customHeight="1" thickBot="1">
      <c r="B47" s="735"/>
      <c r="C47" s="805" t="s">
        <v>375</v>
      </c>
      <c r="D47" s="806"/>
      <c r="E47" s="807" t="s">
        <v>375</v>
      </c>
      <c r="F47" s="808"/>
      <c r="G47" s="466" t="s">
        <v>84</v>
      </c>
      <c r="H47" s="467"/>
      <c r="I47" s="149"/>
      <c r="J47" s="72"/>
      <c r="K47" s="153"/>
      <c r="L47" s="155"/>
      <c r="M47" s="739" t="s">
        <v>85</v>
      </c>
      <c r="N47" s="140"/>
      <c r="O47" s="417" t="str">
        <f>IF(N47="","",VLOOKUP(N47,'届出　 (記入例)'!$DR:$DU,3,FALSE))</f>
        <v/>
      </c>
      <c r="P47" s="418"/>
      <c r="Q47" s="419"/>
      <c r="R47" s="140"/>
      <c r="S47" s="417" t="str">
        <f>IF(R47="","",VLOOKUP(R47,'届出　 (記入例)'!$DR:$DU,3,FALSE))</f>
        <v/>
      </c>
      <c r="T47" s="418"/>
      <c r="U47" s="419"/>
      <c r="V47" s="90"/>
      <c r="W47" s="417" t="str">
        <f>IF(V47="","",VLOOKUP(V47,'届出　 (記入例)'!$DR:$DU,3,FALSE))</f>
        <v/>
      </c>
      <c r="X47" s="418"/>
      <c r="Y47" s="419"/>
      <c r="Z47" s="140"/>
      <c r="AA47" s="417" t="str">
        <f>IF(Z47="","",VLOOKUP(Z47,'届出　 (記入例)'!$DR:$DU,3,FALSE))</f>
        <v/>
      </c>
      <c r="AB47" s="418"/>
      <c r="AC47" s="419"/>
      <c r="AD47" s="140"/>
      <c r="AE47" s="417" t="str">
        <f>IF(AD47="","",VLOOKUP(AD47,'届出　 (記入例)'!$DR:$DU,3,FALSE))</f>
        <v/>
      </c>
      <c r="AF47" s="418"/>
      <c r="AG47" s="418"/>
      <c r="AH47" s="504"/>
      <c r="AI47" s="507"/>
      <c r="AJ47" s="508"/>
      <c r="AK47" s="521"/>
      <c r="AL47" s="522"/>
      <c r="AM47" s="464"/>
      <c r="AN47" s="464"/>
      <c r="AO47" s="465"/>
      <c r="AP47" s="458"/>
      <c r="AQ47" s="459"/>
      <c r="AR47" s="817"/>
      <c r="AS47" s="818"/>
      <c r="AT47" s="842"/>
      <c r="AU47" s="843"/>
      <c r="AV47" s="844"/>
      <c r="AW47" s="829" t="s">
        <v>377</v>
      </c>
      <c r="AX47" s="830"/>
      <c r="BA47" s="3"/>
      <c r="BB47" s="3"/>
      <c r="BC47" s="3"/>
      <c r="BD47" s="3"/>
      <c r="BE47" s="3"/>
      <c r="BF47" s="3"/>
      <c r="BG47" s="3"/>
      <c r="BH47" s="3"/>
      <c r="BI47" s="3"/>
      <c r="BJ47" s="3"/>
      <c r="BK47" s="3"/>
      <c r="BL47" s="3"/>
      <c r="BM47" s="3"/>
      <c r="BN47" s="3"/>
      <c r="BO47" s="3"/>
      <c r="BP47" s="3"/>
      <c r="BQ47" s="3"/>
      <c r="BR47" s="3"/>
      <c r="BS47" s="3"/>
      <c r="BT47" s="3"/>
      <c r="CB47" s="3"/>
      <c r="CC47" s="24"/>
      <c r="CD47" s="3"/>
      <c r="CE47" s="3"/>
      <c r="CF47" s="3"/>
      <c r="CG47" s="87" t="s">
        <v>86</v>
      </c>
      <c r="CH47" s="91" t="e">
        <f>VLOOKUP('届出　 (記入例)'!N47,$DR:$DV,4,FALSE)</f>
        <v>#N/A</v>
      </c>
      <c r="CI47" s="91" t="e">
        <f>VLOOKUP('届出　 (記入例)'!R47,$DR:$DV,4,FALSE)</f>
        <v>#N/A</v>
      </c>
      <c r="CJ47" s="91" t="e">
        <f>VLOOKUP('届出　 (記入例)'!V47,$DR:$DV,4,FALSE)</f>
        <v>#N/A</v>
      </c>
      <c r="CK47" s="91" t="e">
        <f>VLOOKUP('届出　 (記入例)'!Z47,$DR:$DV,4,FALSE)</f>
        <v>#N/A</v>
      </c>
      <c r="CL47" s="91" t="e">
        <f>VLOOKUP('届出　 (記入例)'!AD47,$DR:$DV,4,FALSE)</f>
        <v>#N/A</v>
      </c>
      <c r="CN47" s="73"/>
      <c r="CO47" s="74" t="s">
        <v>84</v>
      </c>
      <c r="CP47" s="75">
        <f>SUMIF(CH46:CL46,"新上五島町",CH47:CL47)*'届出　 (記入例)'!AK44</f>
        <v>0</v>
      </c>
      <c r="CQ47" s="76">
        <f>SUMIF(CH46:CL46,"上五島",CH48:CL48)*'届出　 (記入例)'!AK46</f>
        <v>0</v>
      </c>
      <c r="CR47" s="92"/>
      <c r="CS47" s="78"/>
      <c r="CT47" s="93"/>
      <c r="CU47" s="79" t="s">
        <v>84</v>
      </c>
      <c r="CV47" s="80" t="str">
        <f>IF('届出　 (記入例)'!I47="","0",DA44/CT45)</f>
        <v>0</v>
      </c>
      <c r="CW47" s="81" t="str">
        <f>IF('届出　 (記入例)'!I47="","0",DA45/CT45)</f>
        <v>0</v>
      </c>
      <c r="CX47" s="82">
        <f>CV47*'届出　 (記入例)'!AK44</f>
        <v>0</v>
      </c>
      <c r="CY47" s="83">
        <f>CW47*'届出　 (記入例)'!AK46</f>
        <v>0</v>
      </c>
      <c r="CZ47" s="84">
        <f t="shared" si="0"/>
        <v>0</v>
      </c>
      <c r="DA47" s="89"/>
      <c r="DB47" s="94"/>
      <c r="DC47" s="85" t="s">
        <v>84</v>
      </c>
      <c r="DD47" s="80" t="str">
        <f>IF(('届出　 (記入例)'!J47)="","0",('届出　 (記入例)'!AK44+'届出　 (記入例)'!AK46)*'届出　 (記入例)'!J47*1000)</f>
        <v>0</v>
      </c>
      <c r="DE47" s="80">
        <f>COUNTA('届出　 (記入例)'!I47)*('届出　 (記入例)'!AK44+'届出　 (記入例)'!AK46)</f>
        <v>0</v>
      </c>
      <c r="DF47" s="80">
        <f>COUNTA('届出　 (記入例)'!K47)*('届出　 (記入例)'!AK44+'届出　 (記入例)'!AK46)</f>
        <v>0</v>
      </c>
      <c r="DG47" s="80">
        <f>COUNTA('届出　 (記入例)'!L47)*('届出　 (記入例)'!AK44+'届出　 (記入例)'!AK46)</f>
        <v>0</v>
      </c>
      <c r="DH47" s="15"/>
      <c r="DI47" s="15"/>
      <c r="DL47" s="7"/>
      <c r="DM47" s="3"/>
      <c r="DN47" s="3">
        <v>34</v>
      </c>
      <c r="DO47" s="3" t="s">
        <v>403</v>
      </c>
      <c r="DP47" s="3" t="s">
        <v>67</v>
      </c>
      <c r="DQ47" s="209">
        <v>1100</v>
      </c>
      <c r="DU47" s="8"/>
      <c r="DV47" s="8"/>
      <c r="DW47" s="209">
        <v>550</v>
      </c>
      <c r="DZ47" s="8"/>
      <c r="EA47" s="24"/>
      <c r="EB47" s="24"/>
      <c r="EC47" s="108"/>
    </row>
    <row r="48" spans="2:133" ht="16.5" customHeight="1">
      <c r="B48" s="735"/>
      <c r="C48" s="797"/>
      <c r="D48" s="798"/>
      <c r="E48" s="801"/>
      <c r="F48" s="802"/>
      <c r="G48" s="466" t="s">
        <v>92</v>
      </c>
      <c r="H48" s="467"/>
      <c r="I48" s="149"/>
      <c r="J48" s="72"/>
      <c r="K48" s="156"/>
      <c r="L48" s="155"/>
      <c r="M48" s="740"/>
      <c r="N48" s="420" t="str">
        <f>IF(N47="","",VLOOKUP(N47,'届出　 (記入例)'!$DR:$DU,2,FALSE))</f>
        <v/>
      </c>
      <c r="O48" s="421"/>
      <c r="P48" s="421"/>
      <c r="Q48" s="422"/>
      <c r="R48" s="420" t="str">
        <f>IF(R47="","",VLOOKUP(R47,'届出　 (記入例)'!$DR:$DU,2,FALSE))</f>
        <v/>
      </c>
      <c r="S48" s="421"/>
      <c r="T48" s="421"/>
      <c r="U48" s="422"/>
      <c r="V48" s="420" t="str">
        <f>IF(V47="","",VLOOKUP(V47,'届出　 (記入例)'!$DR:$DU,2,FALSE))</f>
        <v/>
      </c>
      <c r="W48" s="421"/>
      <c r="X48" s="421"/>
      <c r="Y48" s="422"/>
      <c r="Z48" s="420" t="str">
        <f>IF(Z47="","",VLOOKUP(Z47,'届出　 (記入例)'!$DR:$DU,2,FALSE))</f>
        <v/>
      </c>
      <c r="AA48" s="421"/>
      <c r="AB48" s="421"/>
      <c r="AC48" s="422"/>
      <c r="AD48" s="420" t="str">
        <f>IF(AD47="","",VLOOKUP(AD47,'届出　 (記入例)'!$DR:$DU,2,FALSE))</f>
        <v/>
      </c>
      <c r="AE48" s="421"/>
      <c r="AF48" s="421"/>
      <c r="AG48" s="422"/>
      <c r="AH48" s="555" t="s">
        <v>93</v>
      </c>
      <c r="AI48" s="556"/>
      <c r="AJ48" s="557"/>
      <c r="AK48" s="511">
        <f>AK44+AK46</f>
        <v>0</v>
      </c>
      <c r="AL48" s="512"/>
      <c r="AM48" s="487">
        <f>AM44+AM46</f>
        <v>0</v>
      </c>
      <c r="AN48" s="487"/>
      <c r="AO48" s="488"/>
      <c r="AP48" s="458"/>
      <c r="AQ48" s="459"/>
      <c r="AR48" s="817"/>
      <c r="AS48" s="818"/>
      <c r="AT48" s="842"/>
      <c r="AU48" s="843"/>
      <c r="AV48" s="844"/>
      <c r="AW48" s="825"/>
      <c r="AX48" s="826"/>
      <c r="BA48" s="3"/>
      <c r="BB48" s="3"/>
      <c r="BC48" s="3"/>
      <c r="BD48" s="3"/>
      <c r="BE48" s="3"/>
      <c r="BF48" s="3"/>
      <c r="BG48" s="3"/>
      <c r="BH48" s="3"/>
      <c r="BI48" s="3"/>
      <c r="BJ48" s="3"/>
      <c r="BK48" s="3"/>
      <c r="BL48" s="3"/>
      <c r="BM48" s="3"/>
      <c r="BN48" s="3"/>
      <c r="BO48" s="3"/>
      <c r="BP48" s="3"/>
      <c r="BQ48" s="3"/>
      <c r="BR48" s="3"/>
      <c r="BS48" s="3"/>
      <c r="BT48" s="3"/>
      <c r="CB48" s="3"/>
      <c r="CC48" s="24"/>
      <c r="CD48" s="3"/>
      <c r="CE48" s="3"/>
      <c r="CF48" s="3"/>
      <c r="CG48" s="87" t="s">
        <v>94</v>
      </c>
      <c r="CH48" s="91" t="e">
        <f>CH47</f>
        <v>#N/A</v>
      </c>
      <c r="CI48" s="91" t="e">
        <f>CI47</f>
        <v>#N/A</v>
      </c>
      <c r="CJ48" s="91" t="e">
        <f>CJ47</f>
        <v>#N/A</v>
      </c>
      <c r="CK48" s="91" t="e">
        <f>CK47</f>
        <v>#N/A</v>
      </c>
      <c r="CL48" s="91" t="e">
        <f>CL47</f>
        <v>#N/A</v>
      </c>
      <c r="CN48" s="73"/>
      <c r="CO48" s="74" t="s">
        <v>92</v>
      </c>
      <c r="CP48" s="75">
        <f>SUMIF(CH46:CL46,"小値賀町",CH47:CL47)*'届出　 (記入例)'!AK44</f>
        <v>0</v>
      </c>
      <c r="CQ48" s="76">
        <f>SUMIF(CH46:CL46,"小値賀",CH48:CL48)*'届出　 (記入例)'!AK46</f>
        <v>0</v>
      </c>
      <c r="CR48" s="92"/>
      <c r="CS48" s="78"/>
      <c r="CT48" s="93"/>
      <c r="CU48" s="79" t="s">
        <v>92</v>
      </c>
      <c r="CV48" s="80" t="str">
        <f>IF('届出　 (記入例)'!I48="","0",DA44/CT45)</f>
        <v>0</v>
      </c>
      <c r="CW48" s="81" t="str">
        <f>IF('届出　 (記入例)'!I48="","0",DA45/CT45)</f>
        <v>0</v>
      </c>
      <c r="CX48" s="82">
        <f>CV48*'届出　 (記入例)'!AK44</f>
        <v>0</v>
      </c>
      <c r="CY48" s="83">
        <f>CW48*'届出　 (記入例)'!AK46</f>
        <v>0</v>
      </c>
      <c r="CZ48" s="84">
        <f t="shared" si="0"/>
        <v>0</v>
      </c>
      <c r="DA48" s="89"/>
      <c r="DB48" s="94"/>
      <c r="DC48" s="85" t="s">
        <v>92</v>
      </c>
      <c r="DD48" s="80" t="str">
        <f>IF(('届出　 (記入例)'!J48)="","0",('届出　 (記入例)'!AK44+'届出　 (記入例)'!AK46)*'届出　 (記入例)'!J48*1000)</f>
        <v>0</v>
      </c>
      <c r="DE48" s="80">
        <f>COUNTA('届出　 (記入例)'!I48)*('届出　 (記入例)'!AK44+'届出　 (記入例)'!AK46)</f>
        <v>0</v>
      </c>
      <c r="DF48" s="80">
        <f>COUNTA('届出　 (記入例)'!K48)*('届出　 (記入例)'!AK44+'届出　 (記入例)'!AK46)</f>
        <v>0</v>
      </c>
      <c r="DG48" s="80">
        <f>COUNTA('届出　 (記入例)'!L48)*('届出　 (記入例)'!AK44+'届出　 (記入例)'!AK46)</f>
        <v>0</v>
      </c>
      <c r="DH48" s="15"/>
      <c r="DI48" s="15"/>
      <c r="DL48" s="7"/>
      <c r="DM48" s="3"/>
      <c r="DN48" s="3">
        <v>35</v>
      </c>
      <c r="DO48" s="3" t="s">
        <v>404</v>
      </c>
      <c r="DP48" s="3" t="s">
        <v>67</v>
      </c>
      <c r="DQ48" s="209">
        <v>400</v>
      </c>
      <c r="DU48" s="8"/>
      <c r="DV48" s="8"/>
      <c r="DW48" s="209">
        <v>200</v>
      </c>
      <c r="DZ48" s="8"/>
      <c r="EA48" s="24"/>
      <c r="EB48" s="24"/>
      <c r="EC48" s="108"/>
    </row>
    <row r="49" spans="2:133" ht="16.5" customHeight="1" thickBot="1">
      <c r="B49" s="736"/>
      <c r="C49" s="799"/>
      <c r="D49" s="800"/>
      <c r="E49" s="803"/>
      <c r="F49" s="804"/>
      <c r="G49" s="480" t="s">
        <v>99</v>
      </c>
      <c r="H49" s="481"/>
      <c r="I49" s="150"/>
      <c r="J49" s="95"/>
      <c r="K49" s="157"/>
      <c r="L49" s="158"/>
      <c r="M49" s="741"/>
      <c r="N49" s="482" t="str">
        <f>IF(N47="","",VLOOKUP(N47,'届出　 (記入例)'!$DR:$DU,4,FALSE))</f>
        <v/>
      </c>
      <c r="O49" s="483"/>
      <c r="P49" s="483"/>
      <c r="Q49" s="484"/>
      <c r="R49" s="482" t="str">
        <f>IF(R47="","",VLOOKUP(R47,'届出　 (記入例)'!$DR:$DU,4,FALSE))</f>
        <v/>
      </c>
      <c r="S49" s="483"/>
      <c r="T49" s="483"/>
      <c r="U49" s="484"/>
      <c r="V49" s="482" t="str">
        <f>IF(V47="","",VLOOKUP(V47,'届出　 (記入例)'!$DR:$DU,4,FALSE))</f>
        <v/>
      </c>
      <c r="W49" s="483"/>
      <c r="X49" s="483"/>
      <c r="Y49" s="484"/>
      <c r="Z49" s="482" t="str">
        <f>IF(Z47="","",VLOOKUP(Z47,'届出　 (記入例)'!$DR:$DU,4,FALSE))</f>
        <v/>
      </c>
      <c r="AA49" s="483"/>
      <c r="AB49" s="483"/>
      <c r="AC49" s="484"/>
      <c r="AD49" s="482" t="str">
        <f>IF(AD47="","",VLOOKUP(AD47,'届出　 (記入例)'!$DR:$DU,4,FALSE))</f>
        <v/>
      </c>
      <c r="AE49" s="483"/>
      <c r="AF49" s="483"/>
      <c r="AG49" s="484"/>
      <c r="AH49" s="558"/>
      <c r="AI49" s="559"/>
      <c r="AJ49" s="560"/>
      <c r="AK49" s="507"/>
      <c r="AL49" s="508"/>
      <c r="AM49" s="489"/>
      <c r="AN49" s="489"/>
      <c r="AO49" s="490"/>
      <c r="AP49" s="460"/>
      <c r="AQ49" s="461"/>
      <c r="AR49" s="819"/>
      <c r="AS49" s="820"/>
      <c r="AT49" s="845"/>
      <c r="AU49" s="846"/>
      <c r="AV49" s="847"/>
      <c r="AW49" s="835"/>
      <c r="AX49" s="836"/>
      <c r="BA49" s="3"/>
      <c r="BB49" s="3"/>
      <c r="BC49" s="3"/>
      <c r="BD49" s="3"/>
      <c r="BE49" s="3"/>
      <c r="BF49" s="3"/>
      <c r="BG49" s="3"/>
      <c r="BH49" s="3"/>
      <c r="BI49" s="3"/>
      <c r="BJ49" s="3"/>
      <c r="BK49" s="3"/>
      <c r="BL49" s="3"/>
      <c r="BM49" s="3"/>
      <c r="BN49" s="3"/>
      <c r="BO49" s="3"/>
      <c r="BP49" s="3"/>
      <c r="BQ49" s="3"/>
      <c r="BR49" s="3"/>
      <c r="BS49" s="3"/>
      <c r="BT49" s="3"/>
      <c r="CB49" s="3"/>
      <c r="CC49" s="24"/>
      <c r="CD49" s="3"/>
      <c r="CE49" s="3"/>
      <c r="CF49" s="3"/>
      <c r="CN49" s="96"/>
      <c r="CO49" s="97" t="s">
        <v>99</v>
      </c>
      <c r="CP49" s="98">
        <f>SUMIF(CH46:CL46,"宇久町",CH47:CL47)*'届出　 (記入例)'!AK44</f>
        <v>0</v>
      </c>
      <c r="CQ49" s="99">
        <f>SUMIF(CH46:CL46,"宇久",CH48:CL48)*'届出　 (記入例)'!AK46</f>
        <v>0</v>
      </c>
      <c r="CR49" s="92"/>
      <c r="CS49" s="78"/>
      <c r="CT49" s="100"/>
      <c r="CU49" s="101" t="s">
        <v>99</v>
      </c>
      <c r="CV49" s="102" t="str">
        <f>IF('届出　 (記入例)'!I49="","0",DA44/CT45)</f>
        <v>0</v>
      </c>
      <c r="CW49" s="103" t="str">
        <f>IF('届出　 (記入例)'!I49="","0",DA45/CT45)</f>
        <v>0</v>
      </c>
      <c r="CX49" s="104">
        <f>CV49*'届出　 (記入例)'!AK44</f>
        <v>0</v>
      </c>
      <c r="CY49" s="105">
        <f>CW49*'届出　 (記入例)'!AK46</f>
        <v>0</v>
      </c>
      <c r="CZ49" s="106">
        <f t="shared" si="0"/>
        <v>0</v>
      </c>
      <c r="DA49" s="110"/>
      <c r="DC49" s="107" t="s">
        <v>99</v>
      </c>
      <c r="DD49" s="102" t="str">
        <f>IF(('届出　 (記入例)'!J49)="","0",('届出　 (記入例)'!AK44+'届出　 (記入例)'!AK46)*'届出　 (記入例)'!J49*1000)</f>
        <v>0</v>
      </c>
      <c r="DE49" s="102">
        <f>COUNTA('届出　 (記入例)'!I49)*('届出　 (記入例)'!AK44+'届出　 (記入例)'!AK46)</f>
        <v>0</v>
      </c>
      <c r="DF49" s="102">
        <f>COUNTA('届出　 (記入例)'!K49)*('届出　 (記入例)'!AK44+'届出　 (記入例)'!AK46)</f>
        <v>0</v>
      </c>
      <c r="DG49" s="102">
        <f>COUNTA('届出　 (記入例)'!L49)*('届出　 (記入例)'!AK44+'届出　 (記入例)'!AK46)</f>
        <v>0</v>
      </c>
      <c r="DH49" s="15"/>
      <c r="DI49" s="15"/>
      <c r="DL49" s="7"/>
      <c r="DM49" s="3"/>
      <c r="DN49" s="3">
        <v>36</v>
      </c>
      <c r="DO49" s="3" t="s">
        <v>405</v>
      </c>
      <c r="DP49" s="3" t="s">
        <v>67</v>
      </c>
      <c r="DQ49" s="209">
        <v>700</v>
      </c>
      <c r="DU49" s="8"/>
      <c r="DV49" s="8"/>
      <c r="DW49" s="209">
        <v>350</v>
      </c>
      <c r="DZ49" s="8"/>
      <c r="EA49" s="24"/>
      <c r="EB49" s="24"/>
      <c r="EC49" s="108"/>
    </row>
    <row r="50" spans="2:133" ht="16.5" customHeight="1">
      <c r="R50" s="3"/>
      <c r="S50" s="3"/>
      <c r="T50" s="3"/>
      <c r="U50" s="3"/>
      <c r="Y50" s="3"/>
      <c r="Z50" s="3"/>
      <c r="AD50" s="3"/>
      <c r="AG50" s="13"/>
      <c r="AH50" s="2"/>
      <c r="AI50" s="145"/>
      <c r="AJ50" s="569" t="s">
        <v>132</v>
      </c>
      <c r="AK50" s="563">
        <f>AK18+AK24+AK30+AK36+AK42+AK48</f>
        <v>60</v>
      </c>
      <c r="AL50" s="512"/>
      <c r="AM50" s="487">
        <f>AM18+AM24+AM30+AM36+AM42+AM48</f>
        <v>618000</v>
      </c>
      <c r="AN50" s="487"/>
      <c r="AO50" s="488"/>
      <c r="AP50" s="565">
        <f>AP14+AP20+AP26+AP32+AP38+AP44</f>
        <v>80</v>
      </c>
      <c r="AQ50" s="566"/>
      <c r="AT50" s="111"/>
      <c r="AU50" s="111"/>
      <c r="AV50" s="111"/>
      <c r="AW50" s="144"/>
      <c r="BA50" s="3"/>
      <c r="BB50" s="3"/>
      <c r="BC50" s="3"/>
      <c r="BD50" s="3"/>
      <c r="BE50" s="3"/>
      <c r="BF50" s="3"/>
      <c r="BG50" s="3"/>
      <c r="BH50" s="3"/>
      <c r="BI50" s="3"/>
      <c r="BJ50" s="3"/>
      <c r="BK50" s="3"/>
      <c r="BL50" s="3"/>
      <c r="BM50" s="3"/>
      <c r="BN50" s="3"/>
      <c r="BO50" s="3"/>
      <c r="BP50" s="3"/>
      <c r="BQ50" s="3"/>
      <c r="BR50" s="3"/>
      <c r="BS50" s="3"/>
      <c r="BT50" s="3"/>
      <c r="CB50" s="3"/>
      <c r="CC50" s="24"/>
      <c r="CD50" s="3"/>
      <c r="CE50" s="112" t="s">
        <v>8</v>
      </c>
      <c r="CF50" s="113"/>
      <c r="CG50" s="114">
        <v>1</v>
      </c>
      <c r="CH50" s="114">
        <v>2</v>
      </c>
      <c r="CI50" s="114">
        <v>3</v>
      </c>
      <c r="CJ50" s="114">
        <v>4</v>
      </c>
      <c r="CK50" s="114">
        <v>5</v>
      </c>
      <c r="CL50" s="115" t="s">
        <v>133</v>
      </c>
      <c r="CN50" s="116" t="s">
        <v>93</v>
      </c>
      <c r="CO50" s="74" t="s">
        <v>59</v>
      </c>
      <c r="CP50" s="117">
        <f t="shared" ref="CP50:CQ55" si="1">CP14+CP20+CP26+CP32+CP38+CP44</f>
        <v>0</v>
      </c>
      <c r="CQ50" s="118">
        <f t="shared" si="1"/>
        <v>0</v>
      </c>
      <c r="CR50" s="69">
        <f t="shared" ref="CR50:CR55" si="2">SUM(CP50:CQ50)</f>
        <v>0</v>
      </c>
      <c r="CS50" s="3"/>
      <c r="CT50" s="3"/>
      <c r="CV50" s="94"/>
      <c r="CW50" s="94"/>
      <c r="CX50" s="94"/>
      <c r="CY50" s="119" t="s">
        <v>59</v>
      </c>
      <c r="CZ50" s="120">
        <f t="shared" ref="CZ50:CZ55" si="3">CZ14+CZ20+CZ26+CZ32+CZ38+CZ44</f>
        <v>145000</v>
      </c>
      <c r="DB50" s="94"/>
      <c r="DC50" s="121" t="s">
        <v>59</v>
      </c>
      <c r="DD50" s="69">
        <f t="shared" ref="DD50:DG55" si="4">DD14+DD20+DD26+DD32+DD38+DD44</f>
        <v>20000</v>
      </c>
      <c r="DE50" s="69">
        <f t="shared" si="4"/>
        <v>20</v>
      </c>
      <c r="DF50" s="69">
        <f t="shared" si="4"/>
        <v>20</v>
      </c>
      <c r="DG50" s="69">
        <f t="shared" si="4"/>
        <v>0</v>
      </c>
      <c r="DH50" s="15"/>
      <c r="DI50" s="15"/>
      <c r="DL50" s="7"/>
      <c r="DM50" s="3"/>
      <c r="DN50" s="3">
        <v>37</v>
      </c>
      <c r="DO50" s="3" t="s">
        <v>406</v>
      </c>
      <c r="DP50" s="3" t="s">
        <v>67</v>
      </c>
      <c r="DQ50" s="209">
        <v>200</v>
      </c>
      <c r="DU50" s="8"/>
      <c r="DV50" s="8"/>
      <c r="DW50" s="209">
        <v>100</v>
      </c>
      <c r="DZ50" s="8"/>
      <c r="EA50" s="24"/>
      <c r="EB50" s="24"/>
      <c r="EC50" s="108"/>
    </row>
    <row r="51" spans="2:133" ht="16.5" customHeight="1" thickBot="1">
      <c r="O51" s="12"/>
      <c r="P51" s="13"/>
      <c r="Q51" s="13"/>
      <c r="R51" s="13"/>
      <c r="S51" s="3"/>
      <c r="T51" s="3"/>
      <c r="U51" s="3"/>
      <c r="X51" s="13"/>
      <c r="Y51" s="3"/>
      <c r="Z51" s="3"/>
      <c r="AA51" s="13"/>
      <c r="AD51" s="3"/>
      <c r="AG51" s="13"/>
      <c r="AH51" s="146"/>
      <c r="AI51" s="146"/>
      <c r="AJ51" s="570"/>
      <c r="AK51" s="564"/>
      <c r="AL51" s="508"/>
      <c r="AM51" s="489"/>
      <c r="AN51" s="489"/>
      <c r="AO51" s="490"/>
      <c r="AP51" s="567"/>
      <c r="AQ51" s="568"/>
      <c r="AW51" s="122"/>
      <c r="BA51" s="3"/>
      <c r="BB51" s="3"/>
      <c r="BC51" s="3"/>
      <c r="BD51" s="3"/>
      <c r="BE51" s="3"/>
      <c r="BF51" s="3"/>
      <c r="BG51" s="3"/>
      <c r="BH51" s="3"/>
      <c r="BI51" s="3"/>
      <c r="BJ51" s="3"/>
      <c r="BK51" s="3"/>
      <c r="BL51" s="3"/>
      <c r="BM51" s="3"/>
      <c r="BN51" s="3"/>
      <c r="BO51" s="3"/>
      <c r="BP51" s="3"/>
      <c r="BQ51" s="3"/>
      <c r="BR51" s="3"/>
      <c r="BS51" s="3"/>
      <c r="BT51" s="3"/>
      <c r="CB51" s="3"/>
      <c r="CC51" s="24"/>
      <c r="CD51" s="3"/>
      <c r="CE51" s="112" t="s">
        <v>28</v>
      </c>
      <c r="CF51" s="75">
        <v>1</v>
      </c>
      <c r="CG51" s="123">
        <f>IF('届出　 (記入例)'!N14="","",VLOOKUP('届出　 (記入例)'!N14,$DN:$DW,10,FALSE))</f>
        <v>2050</v>
      </c>
      <c r="CH51" s="123">
        <f>IF('届出　 (記入例)'!R14="","",VLOOKUP('届出　 (記入例)'!R14,$DN:$DW,10,FALSE))</f>
        <v>2050</v>
      </c>
      <c r="CI51" s="123" t="str">
        <f>IF('届出　 (記入例)'!V14="","",VLOOKUP('届出　 (記入例)'!V14,$DN:$DW,10,FALSE))</f>
        <v/>
      </c>
      <c r="CJ51" s="123" t="str">
        <f>IF('届出　 (記入例)'!Z14="","",VLOOKUP('届出　 (記入例)'!Z14,$DN:$DW,10,FALSE))</f>
        <v/>
      </c>
      <c r="CK51" s="123">
        <f>IF('届出　 (記入例)'!AD14="","",VLOOKUP('届出　 (記入例)'!AD14,$DN:$DW,10,FALSE))</f>
        <v>3150</v>
      </c>
      <c r="CL51" s="124">
        <f t="shared" ref="CL51:CL57" si="5">SUM(CG51:CK51)</f>
        <v>7250</v>
      </c>
      <c r="CN51" s="125"/>
      <c r="CO51" s="74" t="s">
        <v>61</v>
      </c>
      <c r="CP51" s="126">
        <f t="shared" si="1"/>
        <v>0</v>
      </c>
      <c r="CQ51" s="127">
        <f t="shared" si="1"/>
        <v>0</v>
      </c>
      <c r="CR51" s="84">
        <f t="shared" si="2"/>
        <v>0</v>
      </c>
      <c r="CS51" s="3"/>
      <c r="CT51" s="3"/>
      <c r="CV51" s="94"/>
      <c r="CW51" s="94"/>
      <c r="CX51" s="94"/>
      <c r="CY51" s="79" t="s">
        <v>61</v>
      </c>
      <c r="CZ51" s="84">
        <f t="shared" si="3"/>
        <v>473000</v>
      </c>
      <c r="DB51" s="94"/>
      <c r="DC51" s="128" t="s">
        <v>61</v>
      </c>
      <c r="DD51" s="84">
        <f t="shared" si="4"/>
        <v>60000</v>
      </c>
      <c r="DE51" s="84">
        <f t="shared" si="4"/>
        <v>60</v>
      </c>
      <c r="DF51" s="84">
        <f t="shared" si="4"/>
        <v>60</v>
      </c>
      <c r="DG51" s="84">
        <f t="shared" si="4"/>
        <v>0</v>
      </c>
      <c r="DH51" s="15"/>
      <c r="DI51" s="15"/>
      <c r="DL51" s="7"/>
      <c r="DM51" s="3"/>
      <c r="DN51" s="3">
        <v>38</v>
      </c>
      <c r="DO51" s="3" t="s">
        <v>407</v>
      </c>
      <c r="DP51" s="3" t="s">
        <v>115</v>
      </c>
      <c r="DQ51" s="213">
        <v>4000</v>
      </c>
      <c r="DU51" s="8"/>
      <c r="DV51" s="8"/>
      <c r="DW51" s="213">
        <v>2000</v>
      </c>
      <c r="DZ51" s="8"/>
      <c r="EA51" s="24"/>
      <c r="EB51" s="24"/>
      <c r="EC51" s="108"/>
    </row>
    <row r="52" spans="2:133" ht="16.5" customHeight="1" thickBot="1">
      <c r="Z52" s="3"/>
      <c r="AD52" s="3"/>
      <c r="AH52" s="3"/>
      <c r="AL52" s="3"/>
      <c r="AO52" s="12"/>
      <c r="AQ52" s="13"/>
      <c r="AR52" s="13"/>
      <c r="AV52" s="13"/>
      <c r="BA52" s="3"/>
      <c r="BB52" s="3"/>
      <c r="BC52" s="3"/>
      <c r="BD52" s="3"/>
      <c r="BE52" s="3"/>
      <c r="BF52" s="3"/>
      <c r="BG52" s="3"/>
      <c r="BH52" s="3"/>
      <c r="BI52" s="3"/>
      <c r="BJ52" s="3"/>
      <c r="BK52" s="3"/>
      <c r="BL52" s="646" t="s">
        <v>143</v>
      </c>
      <c r="BM52" s="647"/>
      <c r="BN52" s="646" t="s">
        <v>147</v>
      </c>
      <c r="BO52" s="647"/>
      <c r="BP52" s="3"/>
      <c r="BQ52" s="3"/>
      <c r="BR52" s="3"/>
      <c r="BS52" s="13"/>
      <c r="BT52" s="3"/>
      <c r="BU52" s="3"/>
      <c r="BV52" s="3"/>
      <c r="BW52" s="13"/>
      <c r="BX52" s="3"/>
      <c r="BY52" s="3"/>
      <c r="BZ52" s="3"/>
      <c r="CA52" s="3"/>
      <c r="CB52" s="3"/>
      <c r="CC52" s="3"/>
      <c r="CD52" s="3"/>
      <c r="CE52" s="5"/>
      <c r="CF52" s="75">
        <v>2</v>
      </c>
      <c r="CG52" s="123">
        <f>IF('届出　 (記入例)'!N20="","",VLOOKUP('届出　 (記入例)'!N20,$DN:$DW,10,FALSE))</f>
        <v>2050</v>
      </c>
      <c r="CH52" s="123" t="str">
        <f>IF('届出　 (記入例)'!R20="","",VLOOKUP('届出　 (記入例)'!R20,$DN:$DW,10,FALSE))</f>
        <v/>
      </c>
      <c r="CI52" s="123" t="str">
        <f>IF('届出　 (記入例)'!V20="","",VLOOKUP('届出　 (記入例)'!V20,$DN:$DW,10,FALSE))</f>
        <v/>
      </c>
      <c r="CJ52" s="123" t="str">
        <f>IF('届出　 (記入例)'!Z20="","",VLOOKUP('届出　 (記入例)'!Z20,$DN:$DW,10,FALSE))</f>
        <v/>
      </c>
      <c r="CK52" s="123">
        <f>IF('届出　 (記入例)'!AD20="","",VLOOKUP('届出　 (記入例)'!AD20,$DN:$DW,10,FALSE))</f>
        <v>2050</v>
      </c>
      <c r="CL52" s="124">
        <f t="shared" si="5"/>
        <v>4100</v>
      </c>
      <c r="CN52" s="125"/>
      <c r="CO52" s="74" t="s">
        <v>73</v>
      </c>
      <c r="CP52" s="126">
        <f t="shared" si="1"/>
        <v>0</v>
      </c>
      <c r="CQ52" s="127">
        <f t="shared" si="1"/>
        <v>0</v>
      </c>
      <c r="CR52" s="84">
        <f t="shared" si="2"/>
        <v>0</v>
      </c>
      <c r="CS52" s="3"/>
      <c r="CT52" s="3"/>
      <c r="CV52" s="94"/>
      <c r="CW52" s="94"/>
      <c r="CX52" s="94"/>
      <c r="CY52" s="79" t="s">
        <v>73</v>
      </c>
      <c r="CZ52" s="84">
        <f t="shared" si="3"/>
        <v>0</v>
      </c>
      <c r="DB52" s="94"/>
      <c r="DC52" s="128" t="s">
        <v>73</v>
      </c>
      <c r="DD52" s="84">
        <f t="shared" si="4"/>
        <v>0</v>
      </c>
      <c r="DE52" s="84">
        <f t="shared" si="4"/>
        <v>0</v>
      </c>
      <c r="DF52" s="84">
        <f t="shared" si="4"/>
        <v>0</v>
      </c>
      <c r="DG52" s="84">
        <f t="shared" si="4"/>
        <v>0</v>
      </c>
      <c r="DH52" s="15"/>
      <c r="DI52" s="15"/>
      <c r="DL52" s="7"/>
      <c r="DM52" s="3"/>
      <c r="DN52" s="3">
        <v>40</v>
      </c>
      <c r="DO52" s="3" t="s">
        <v>408</v>
      </c>
      <c r="DP52" s="3" t="s">
        <v>229</v>
      </c>
      <c r="DQ52" s="209">
        <v>400</v>
      </c>
      <c r="DU52" s="8"/>
      <c r="DV52" s="8"/>
      <c r="DW52" s="209">
        <v>200</v>
      </c>
      <c r="DZ52" s="8"/>
      <c r="EA52" s="24"/>
      <c r="EB52" s="24"/>
      <c r="EC52" s="108"/>
    </row>
    <row r="53" spans="2:133" ht="16.5" customHeight="1" thickBot="1">
      <c r="Z53" s="602" t="s">
        <v>142</v>
      </c>
      <c r="AA53" s="603"/>
      <c r="AB53" s="603"/>
      <c r="AC53" s="603"/>
      <c r="AD53" s="604"/>
      <c r="AE53" s="15"/>
      <c r="AF53" s="15"/>
      <c r="AH53" s="3"/>
      <c r="AJ53" s="15"/>
      <c r="AL53" s="3"/>
      <c r="AO53" s="12"/>
      <c r="AQ53" s="13"/>
      <c r="AR53" s="13"/>
      <c r="AS53" s="571" t="s">
        <v>137</v>
      </c>
      <c r="AT53" s="572"/>
      <c r="AU53" s="572"/>
      <c r="AV53" s="573"/>
      <c r="AW53" s="13"/>
      <c r="BA53" s="3"/>
      <c r="BB53" s="3"/>
      <c r="BC53" s="3"/>
      <c r="BD53" s="3"/>
      <c r="BE53" s="3"/>
      <c r="BF53" s="3"/>
      <c r="BG53" s="3"/>
      <c r="BH53" s="3"/>
      <c r="BI53" s="3"/>
      <c r="BJ53" s="3"/>
      <c r="BK53" s="3"/>
      <c r="BL53" s="720">
        <f>AW55</f>
        <v>60</v>
      </c>
      <c r="BM53" s="721"/>
      <c r="BN53" s="727">
        <f>AW59</f>
        <v>80</v>
      </c>
      <c r="BO53" s="728"/>
      <c r="BP53" s="3"/>
      <c r="BQ53" s="3"/>
      <c r="BR53" s="3"/>
      <c r="BS53" s="13"/>
      <c r="BT53" s="3"/>
      <c r="BU53" s="3"/>
      <c r="BV53" s="3"/>
      <c r="BW53" s="13"/>
      <c r="BX53" s="3"/>
      <c r="BY53" s="3"/>
      <c r="BZ53" s="3"/>
      <c r="CA53" s="3"/>
      <c r="CB53" s="3"/>
      <c r="CC53" s="3"/>
      <c r="CD53" s="3"/>
      <c r="CE53" s="5"/>
      <c r="CF53" s="75">
        <v>3</v>
      </c>
      <c r="CG53" s="123" t="str">
        <f>IF('届出　 (記入例)'!N26="","",VLOOKUP('届出　 (記入例)'!N26,$DN:$DW,10,FALSE))</f>
        <v/>
      </c>
      <c r="CH53" s="123" t="str">
        <f>IF('届出　 (記入例)'!R26="","",VLOOKUP('届出　 (記入例)'!R26,$DN:$DW,10,FALSE))</f>
        <v/>
      </c>
      <c r="CI53" s="123" t="str">
        <f>IF('届出　 (記入例)'!V26="","",VLOOKUP('届出　 (記入例)'!V26,$DN:$DW,10,FALSE))</f>
        <v/>
      </c>
      <c r="CJ53" s="123" t="str">
        <f>IF('届出　 (記入例)'!Z26="","",VLOOKUP('届出　 (記入例)'!Z26,$DN:$DW,10,FALSE))</f>
        <v/>
      </c>
      <c r="CK53" s="123" t="str">
        <f>IF('届出　 (記入例)'!AD26="","",VLOOKUP('届出　 (記入例)'!AD26,$DN:$DW,10,FALSE))</f>
        <v/>
      </c>
      <c r="CL53" s="124">
        <f t="shared" si="5"/>
        <v>0</v>
      </c>
      <c r="CN53" s="125"/>
      <c r="CO53" s="74" t="s">
        <v>84</v>
      </c>
      <c r="CP53" s="126">
        <f t="shared" si="1"/>
        <v>0</v>
      </c>
      <c r="CQ53" s="127">
        <f t="shared" si="1"/>
        <v>0</v>
      </c>
      <c r="CR53" s="84">
        <f t="shared" si="2"/>
        <v>0</v>
      </c>
      <c r="CS53" s="3"/>
      <c r="CT53" s="3"/>
      <c r="CV53" s="94"/>
      <c r="CW53" s="94"/>
      <c r="CX53" s="94"/>
      <c r="CY53" s="79" t="s">
        <v>84</v>
      </c>
      <c r="CZ53" s="84">
        <f t="shared" si="3"/>
        <v>0</v>
      </c>
      <c r="DB53" s="94"/>
      <c r="DC53" s="128" t="s">
        <v>84</v>
      </c>
      <c r="DD53" s="84">
        <f t="shared" si="4"/>
        <v>0</v>
      </c>
      <c r="DE53" s="84">
        <f t="shared" si="4"/>
        <v>0</v>
      </c>
      <c r="DF53" s="84">
        <f t="shared" si="4"/>
        <v>0</v>
      </c>
      <c r="DG53" s="84">
        <f t="shared" si="4"/>
        <v>0</v>
      </c>
      <c r="DH53" s="15"/>
      <c r="DI53" s="15"/>
      <c r="DL53" s="7"/>
      <c r="DM53" s="3"/>
      <c r="DN53" s="3">
        <v>41</v>
      </c>
      <c r="DO53" s="3" t="s">
        <v>409</v>
      </c>
      <c r="DP53" s="3" t="s">
        <v>229</v>
      </c>
      <c r="DQ53" s="209">
        <v>700</v>
      </c>
      <c r="DU53" s="8"/>
      <c r="DV53" s="8"/>
      <c r="DW53" s="209">
        <v>350</v>
      </c>
      <c r="DZ53" s="8"/>
      <c r="EA53" s="24"/>
      <c r="EB53" s="24"/>
      <c r="EC53" s="108"/>
    </row>
    <row r="54" spans="2:133" ht="16.5" customHeight="1" thickBot="1">
      <c r="C54" s="358" t="s">
        <v>467</v>
      </c>
      <c r="D54" s="746"/>
      <c r="E54" s="747"/>
      <c r="F54" s="747"/>
      <c r="G54" s="747"/>
      <c r="H54" s="747"/>
      <c r="I54" s="747"/>
      <c r="J54" s="747"/>
      <c r="K54" s="747"/>
      <c r="L54" s="747"/>
      <c r="M54" s="747"/>
      <c r="N54" s="747"/>
      <c r="O54" s="747"/>
      <c r="P54" s="747"/>
      <c r="Q54" s="747"/>
      <c r="R54" s="747"/>
      <c r="S54" s="747"/>
      <c r="T54" s="747"/>
      <c r="U54" s="748"/>
      <c r="Z54" s="574"/>
      <c r="AA54" s="575"/>
      <c r="AB54" s="576" t="s">
        <v>8</v>
      </c>
      <c r="AC54" s="576"/>
      <c r="AD54" s="576"/>
      <c r="AE54" s="576" t="s">
        <v>138</v>
      </c>
      <c r="AF54" s="576"/>
      <c r="AG54" s="577"/>
      <c r="AH54" s="578" t="s">
        <v>139</v>
      </c>
      <c r="AI54" s="576"/>
      <c r="AJ54" s="579"/>
      <c r="AK54" s="610" t="s">
        <v>140</v>
      </c>
      <c r="AL54" s="611"/>
      <c r="AM54" s="612"/>
      <c r="AN54" s="605" t="s">
        <v>29</v>
      </c>
      <c r="AO54" s="606"/>
      <c r="AP54" s="607"/>
      <c r="AQ54" s="608" t="s">
        <v>141</v>
      </c>
      <c r="AR54" s="609"/>
      <c r="AS54" s="608" t="s">
        <v>48</v>
      </c>
      <c r="AT54" s="609"/>
      <c r="AU54" s="608" t="s">
        <v>49</v>
      </c>
      <c r="AV54" s="609"/>
      <c r="AW54" s="561" t="s">
        <v>143</v>
      </c>
      <c r="AX54" s="562"/>
      <c r="BA54" s="3"/>
      <c r="BB54" s="3"/>
      <c r="BC54" s="3"/>
      <c r="BD54" s="3"/>
      <c r="BE54" s="3"/>
      <c r="BF54" s="3"/>
      <c r="BG54" s="3"/>
      <c r="BH54" s="724" t="s">
        <v>151</v>
      </c>
      <c r="BI54" s="725"/>
      <c r="BJ54" s="725"/>
      <c r="BK54" s="726"/>
      <c r="BL54" s="722"/>
      <c r="BM54" s="723"/>
      <c r="BN54" s="729"/>
      <c r="BO54" s="730"/>
      <c r="BP54" s="3"/>
      <c r="BQ54" s="3"/>
      <c r="BR54" s="15"/>
      <c r="BS54" s="3"/>
      <c r="BT54" s="3"/>
      <c r="BU54" s="3"/>
      <c r="BV54" s="3"/>
      <c r="BW54" s="16"/>
      <c r="BX54" s="16"/>
      <c r="BY54" s="16"/>
      <c r="BZ54" s="3"/>
      <c r="CA54" s="705" t="s">
        <v>137</v>
      </c>
      <c r="CB54" s="706"/>
      <c r="CC54" s="706"/>
      <c r="CD54" s="707"/>
      <c r="CE54" s="6"/>
      <c r="CF54" s="75">
        <v>4</v>
      </c>
      <c r="CG54" s="123" t="str">
        <f>IF('届出　 (記入例)'!N32="","",VLOOKUP('届出　 (記入例)'!N32,$DN:$DW,10,FALSE))</f>
        <v/>
      </c>
      <c r="CH54" s="123" t="str">
        <f>IF('届出　 (記入例)'!R32="","",VLOOKUP('届出　 (記入例)'!R32,$DN:$DW,10,FALSE))</f>
        <v/>
      </c>
      <c r="CI54" s="123" t="str">
        <f>IF('届出　 (記入例)'!V32="","",VLOOKUP('届出　 (記入例)'!V32,$DN:$DW,10,FALSE))</f>
        <v/>
      </c>
      <c r="CJ54" s="123" t="str">
        <f>IF('届出　 (記入例)'!Z32="","",VLOOKUP('届出　 (記入例)'!Z32,$DN:$DW,10,FALSE))</f>
        <v/>
      </c>
      <c r="CK54" s="123" t="str">
        <f>IF('届出　 (記入例)'!AD32="","",VLOOKUP('届出　 (記入例)'!AD32,$DN:$DW,10,FALSE))</f>
        <v/>
      </c>
      <c r="CL54" s="124">
        <f t="shared" si="5"/>
        <v>0</v>
      </c>
      <c r="CN54" s="125"/>
      <c r="CO54" s="74" t="s">
        <v>92</v>
      </c>
      <c r="CP54" s="126">
        <f t="shared" si="1"/>
        <v>0</v>
      </c>
      <c r="CQ54" s="127">
        <f t="shared" si="1"/>
        <v>0</v>
      </c>
      <c r="CR54" s="84">
        <f t="shared" si="2"/>
        <v>0</v>
      </c>
      <c r="CS54" s="3"/>
      <c r="CT54" s="3"/>
      <c r="CV54" s="94"/>
      <c r="CW54" s="94"/>
      <c r="CX54" s="94"/>
      <c r="CY54" s="79" t="s">
        <v>92</v>
      </c>
      <c r="CZ54" s="84">
        <f t="shared" si="3"/>
        <v>0</v>
      </c>
      <c r="DB54" s="94"/>
      <c r="DC54" s="128" t="s">
        <v>92</v>
      </c>
      <c r="DD54" s="84">
        <f t="shared" si="4"/>
        <v>0</v>
      </c>
      <c r="DE54" s="84">
        <f t="shared" si="4"/>
        <v>0</v>
      </c>
      <c r="DF54" s="84">
        <f t="shared" si="4"/>
        <v>0</v>
      </c>
      <c r="DG54" s="84">
        <f t="shared" si="4"/>
        <v>0</v>
      </c>
      <c r="DH54" s="15"/>
      <c r="DI54" s="15"/>
      <c r="DL54" s="7"/>
      <c r="DM54" s="3"/>
      <c r="DN54" s="3">
        <v>42</v>
      </c>
      <c r="DO54" s="3" t="s">
        <v>410</v>
      </c>
      <c r="DP54" s="3" t="s">
        <v>229</v>
      </c>
      <c r="DQ54" s="209">
        <v>1000</v>
      </c>
      <c r="DU54" s="8"/>
      <c r="DV54" s="8"/>
      <c r="DW54" s="209">
        <v>500</v>
      </c>
      <c r="DZ54" s="8"/>
      <c r="EA54" s="24"/>
      <c r="EB54" s="24"/>
      <c r="EC54" s="108"/>
    </row>
    <row r="55" spans="2:133" ht="16.5" customHeight="1" thickBot="1">
      <c r="C55" s="749" t="s">
        <v>464</v>
      </c>
      <c r="D55" s="750"/>
      <c r="E55" s="750"/>
      <c r="F55" s="750"/>
      <c r="G55" s="750"/>
      <c r="H55" s="750"/>
      <c r="I55" s="750"/>
      <c r="J55" s="750"/>
      <c r="K55" s="750"/>
      <c r="L55" s="750"/>
      <c r="M55" s="750"/>
      <c r="N55" s="750"/>
      <c r="O55" s="750"/>
      <c r="P55" s="750"/>
      <c r="Q55" s="750"/>
      <c r="R55" s="750"/>
      <c r="S55" s="750"/>
      <c r="T55" s="750"/>
      <c r="U55" s="751"/>
      <c r="Z55" s="630" t="s">
        <v>59</v>
      </c>
      <c r="AA55" s="631"/>
      <c r="AB55" s="596">
        <f>'届出　 (記入例)'!CZ50</f>
        <v>145000</v>
      </c>
      <c r="AC55" s="596"/>
      <c r="AD55" s="596"/>
      <c r="AE55" s="596">
        <f>'届出　 (記入例)'!CR50</f>
        <v>0</v>
      </c>
      <c r="AF55" s="596"/>
      <c r="AG55" s="632"/>
      <c r="AH55" s="633">
        <f t="shared" ref="AH55:AH60" si="6">SUM(AB55:AG55)</f>
        <v>145000</v>
      </c>
      <c r="AI55" s="596"/>
      <c r="AJ55" s="597"/>
      <c r="AK55" s="634">
        <f>'届出　 (記入例)'!DD50</f>
        <v>20000</v>
      </c>
      <c r="AL55" s="635"/>
      <c r="AM55" s="636"/>
      <c r="AN55" s="595">
        <f t="shared" ref="AN55:AN60" si="7">SUM(AH55:AM55)</f>
        <v>165000</v>
      </c>
      <c r="AO55" s="596"/>
      <c r="AP55" s="597"/>
      <c r="AQ55" s="598">
        <f>'届出　 (記入例)'!DE50</f>
        <v>20</v>
      </c>
      <c r="AR55" s="599"/>
      <c r="AS55" s="598">
        <f>'届出　 (記入例)'!DF50</f>
        <v>20</v>
      </c>
      <c r="AT55" s="599"/>
      <c r="AU55" s="600"/>
      <c r="AV55" s="601"/>
      <c r="AW55" s="582">
        <f>AK50</f>
        <v>60</v>
      </c>
      <c r="AX55" s="583"/>
      <c r="BA55" s="3"/>
      <c r="BB55" s="3"/>
      <c r="BC55" s="3"/>
      <c r="BD55" s="3"/>
      <c r="BE55" s="3"/>
      <c r="BF55" s="3"/>
      <c r="BG55" s="3"/>
      <c r="BH55" s="708"/>
      <c r="BI55" s="709"/>
      <c r="BJ55" s="710" t="s">
        <v>8</v>
      </c>
      <c r="BK55" s="710"/>
      <c r="BL55" s="710"/>
      <c r="BM55" s="710" t="s">
        <v>138</v>
      </c>
      <c r="BN55" s="710"/>
      <c r="BO55" s="711"/>
      <c r="BP55" s="712" t="s">
        <v>139</v>
      </c>
      <c r="BQ55" s="710"/>
      <c r="BR55" s="713"/>
      <c r="BS55" s="714" t="s">
        <v>140</v>
      </c>
      <c r="BT55" s="715"/>
      <c r="BU55" s="716"/>
      <c r="BV55" s="717" t="s">
        <v>29</v>
      </c>
      <c r="BW55" s="718"/>
      <c r="BX55" s="719"/>
      <c r="BY55" s="659" t="s">
        <v>141</v>
      </c>
      <c r="BZ55" s="660"/>
      <c r="CA55" s="659" t="s">
        <v>48</v>
      </c>
      <c r="CB55" s="660"/>
      <c r="CC55" s="659" t="s">
        <v>49</v>
      </c>
      <c r="CD55" s="660"/>
      <c r="CE55" s="6"/>
      <c r="CF55" s="75">
        <v>5</v>
      </c>
      <c r="CG55" s="123" t="str">
        <f>IF('届出　 (記入例)'!N38="","",VLOOKUP('届出　 (記入例)'!N38,$DN:$DW,10,FALSE))</f>
        <v/>
      </c>
      <c r="CH55" s="123" t="str">
        <f>IF('届出　 (記入例)'!R38="","",VLOOKUP('届出　 (記入例)'!R38,$DN:$DW,10,FALSE))</f>
        <v/>
      </c>
      <c r="CI55" s="123" t="str">
        <f>IF('届出　 (記入例)'!V38="","",VLOOKUP('届出　 (記入例)'!V38,$DN:$DW,10,FALSE))</f>
        <v/>
      </c>
      <c r="CJ55" s="123" t="str">
        <f>IF('届出　 (記入例)'!Z38="","",VLOOKUP('届出　 (記入例)'!Z38,$DN:$DW,10,FALSE))</f>
        <v/>
      </c>
      <c r="CK55" s="123" t="str">
        <f>IF('届出　 (記入例)'!AD38="","",VLOOKUP('届出　 (記入例)'!AD38,$DN:$DW,10,FALSE))</f>
        <v/>
      </c>
      <c r="CL55" s="124">
        <f t="shared" si="5"/>
        <v>0</v>
      </c>
      <c r="CN55" s="129"/>
      <c r="CO55" s="97" t="s">
        <v>99</v>
      </c>
      <c r="CP55" s="130">
        <f t="shared" si="1"/>
        <v>0</v>
      </c>
      <c r="CQ55" s="131">
        <f t="shared" si="1"/>
        <v>0</v>
      </c>
      <c r="CR55" s="106">
        <f t="shared" si="2"/>
        <v>0</v>
      </c>
      <c r="CS55" s="3"/>
      <c r="CT55" s="3"/>
      <c r="CV55" s="94"/>
      <c r="CW55" s="94"/>
      <c r="CX55" s="94"/>
      <c r="CY55" s="101" t="s">
        <v>99</v>
      </c>
      <c r="CZ55" s="106">
        <f t="shared" si="3"/>
        <v>0</v>
      </c>
      <c r="DB55" s="94"/>
      <c r="DC55" s="132" t="s">
        <v>99</v>
      </c>
      <c r="DD55" s="106">
        <f t="shared" si="4"/>
        <v>0</v>
      </c>
      <c r="DE55" s="106">
        <f t="shared" si="4"/>
        <v>0</v>
      </c>
      <c r="DF55" s="106">
        <f t="shared" si="4"/>
        <v>0</v>
      </c>
      <c r="DG55" s="106">
        <f t="shared" si="4"/>
        <v>0</v>
      </c>
      <c r="DH55" s="15"/>
      <c r="DI55" s="15"/>
      <c r="DL55" s="7"/>
      <c r="DM55" s="3"/>
      <c r="DN55" s="3">
        <v>43</v>
      </c>
      <c r="DO55" s="3" t="s">
        <v>411</v>
      </c>
      <c r="DP55" s="3" t="s">
        <v>229</v>
      </c>
      <c r="DQ55" s="209">
        <v>400</v>
      </c>
      <c r="DU55" s="8"/>
      <c r="DV55" s="8"/>
      <c r="DW55" s="209">
        <v>200</v>
      </c>
      <c r="DZ55" s="1"/>
      <c r="EA55" s="1"/>
      <c r="EB55" s="1"/>
      <c r="EC55" s="108"/>
    </row>
    <row r="56" spans="2:133" ht="16.5" customHeight="1" thickBot="1">
      <c r="C56" s="752" t="s">
        <v>213</v>
      </c>
      <c r="D56" s="753"/>
      <c r="E56" s="753"/>
      <c r="F56" s="753"/>
      <c r="G56" s="753"/>
      <c r="H56" s="753"/>
      <c r="I56" s="753"/>
      <c r="J56" s="753"/>
      <c r="K56" s="753"/>
      <c r="L56" s="753"/>
      <c r="M56" s="753"/>
      <c r="N56" s="753"/>
      <c r="O56" s="753"/>
      <c r="P56" s="753"/>
      <c r="Q56" s="753"/>
      <c r="R56" s="753"/>
      <c r="S56" s="753"/>
      <c r="T56" s="753"/>
      <c r="U56" s="754"/>
      <c r="Z56" s="586" t="s">
        <v>61</v>
      </c>
      <c r="AA56" s="587"/>
      <c r="AB56" s="588">
        <f>'届出　 (記入例)'!CZ51</f>
        <v>473000</v>
      </c>
      <c r="AC56" s="588"/>
      <c r="AD56" s="588"/>
      <c r="AE56" s="588">
        <f>'届出　 (記入例)'!CR51</f>
        <v>0</v>
      </c>
      <c r="AF56" s="588"/>
      <c r="AG56" s="589"/>
      <c r="AH56" s="590">
        <f t="shared" si="6"/>
        <v>473000</v>
      </c>
      <c r="AI56" s="588"/>
      <c r="AJ56" s="591"/>
      <c r="AK56" s="592">
        <f>'届出　 (記入例)'!DD51</f>
        <v>60000</v>
      </c>
      <c r="AL56" s="593"/>
      <c r="AM56" s="594"/>
      <c r="AN56" s="641">
        <f t="shared" si="7"/>
        <v>533000</v>
      </c>
      <c r="AO56" s="588"/>
      <c r="AP56" s="591"/>
      <c r="AQ56" s="613">
        <f>'届出　 (記入例)'!DE51</f>
        <v>60</v>
      </c>
      <c r="AR56" s="614"/>
      <c r="AS56" s="613">
        <f>'届出　 (記入例)'!DF51</f>
        <v>60</v>
      </c>
      <c r="AT56" s="614"/>
      <c r="AU56" s="580"/>
      <c r="AV56" s="581"/>
      <c r="AW56" s="584"/>
      <c r="AX56" s="585"/>
      <c r="BB56" s="3"/>
      <c r="BC56" s="3"/>
      <c r="BD56" s="3"/>
      <c r="BE56" s="3"/>
      <c r="BF56" s="3"/>
      <c r="BG56" s="3"/>
      <c r="BH56" s="652" t="s">
        <v>59</v>
      </c>
      <c r="BI56" s="653"/>
      <c r="BJ56" s="654">
        <f t="shared" ref="BJ56:BJ61" si="8">AB55</f>
        <v>145000</v>
      </c>
      <c r="BK56" s="655"/>
      <c r="BL56" s="656"/>
      <c r="BM56" s="654">
        <f t="shared" ref="BM56:BM61" si="9">AE55</f>
        <v>0</v>
      </c>
      <c r="BN56" s="655"/>
      <c r="BO56" s="657"/>
      <c r="BP56" s="658">
        <f t="shared" ref="BP56:BP61" si="10">AH55</f>
        <v>145000</v>
      </c>
      <c r="BQ56" s="655"/>
      <c r="BR56" s="657"/>
      <c r="BS56" s="658">
        <f t="shared" ref="BS56:BS61" si="11">AK55</f>
        <v>20000</v>
      </c>
      <c r="BT56" s="655"/>
      <c r="BU56" s="657"/>
      <c r="BV56" s="658">
        <f t="shared" ref="BV56:BV61" si="12">SUM(BP56:BU56)</f>
        <v>165000</v>
      </c>
      <c r="BW56" s="655"/>
      <c r="BX56" s="657"/>
      <c r="BY56" s="637">
        <f t="shared" ref="BY56:BY62" si="13">AQ55</f>
        <v>20</v>
      </c>
      <c r="BZ56" s="645"/>
      <c r="CA56" s="637">
        <f>AS55</f>
        <v>20</v>
      </c>
      <c r="CB56" s="638"/>
      <c r="CC56" s="639"/>
      <c r="CD56" s="640"/>
      <c r="CE56" s="6"/>
      <c r="CF56" s="133">
        <v>6</v>
      </c>
      <c r="CG56" s="134" t="str">
        <f>IF('届出　 (記入例)'!N44="","",VLOOKUP('届出　 (記入例)'!N44,$DN:$DW,10,FALSE))</f>
        <v/>
      </c>
      <c r="CH56" s="134" t="str">
        <f>IF('届出　 (記入例)'!R44="","",VLOOKUP('届出　 (記入例)'!R44,$DN:$DW,10,FALSE))</f>
        <v/>
      </c>
      <c r="CI56" s="134" t="str">
        <f>IF('届出　 (記入例)'!V44="","",VLOOKUP('届出　 (記入例)'!V44,$DN:$DW,10,FALSE))</f>
        <v/>
      </c>
      <c r="CJ56" s="134" t="str">
        <f>IF('届出　 (記入例)'!Z44="","",VLOOKUP('届出　 (記入例)'!Z44,$DN:$DW,10,FALSE))</f>
        <v/>
      </c>
      <c r="CK56" s="134" t="str">
        <f>IF('届出　 (記入例)'!AD44="","",VLOOKUP('届出　 (記入例)'!AD44,$DN:$DW,10,FALSE))</f>
        <v/>
      </c>
      <c r="CL56" s="135">
        <f t="shared" si="5"/>
        <v>0</v>
      </c>
      <c r="CN56" s="16">
        <v>1</v>
      </c>
      <c r="CO56" s="16">
        <v>2</v>
      </c>
      <c r="CP56" s="16">
        <v>3</v>
      </c>
      <c r="CQ56" s="16">
        <v>4</v>
      </c>
      <c r="CR56" s="16">
        <v>5</v>
      </c>
      <c r="DH56" s="15"/>
      <c r="DI56" s="15"/>
      <c r="DL56" s="7"/>
      <c r="DM56" s="3"/>
      <c r="DN56" s="3">
        <v>44</v>
      </c>
      <c r="DO56" s="3" t="s">
        <v>412</v>
      </c>
      <c r="DP56" s="3" t="s">
        <v>413</v>
      </c>
      <c r="DQ56" s="209">
        <v>500</v>
      </c>
      <c r="DU56" s="8"/>
      <c r="DV56" s="8"/>
      <c r="DW56" s="209">
        <v>250</v>
      </c>
      <c r="DZ56" s="1"/>
      <c r="EA56" s="1"/>
      <c r="EB56" s="1"/>
      <c r="EC56" s="108"/>
    </row>
    <row r="57" spans="2:133" ht="16.5" customHeight="1" thickBot="1">
      <c r="C57" s="752"/>
      <c r="D57" s="753"/>
      <c r="E57" s="753"/>
      <c r="F57" s="753"/>
      <c r="G57" s="753"/>
      <c r="H57" s="753"/>
      <c r="I57" s="753"/>
      <c r="J57" s="753"/>
      <c r="K57" s="753"/>
      <c r="L57" s="753"/>
      <c r="M57" s="753"/>
      <c r="N57" s="753"/>
      <c r="O57" s="753"/>
      <c r="P57" s="753"/>
      <c r="Q57" s="753"/>
      <c r="R57" s="753"/>
      <c r="S57" s="753"/>
      <c r="T57" s="753"/>
      <c r="U57" s="754"/>
      <c r="Z57" s="586" t="s">
        <v>73</v>
      </c>
      <c r="AA57" s="587"/>
      <c r="AB57" s="588">
        <f>'届出　 (記入例)'!CZ52</f>
        <v>0</v>
      </c>
      <c r="AC57" s="588"/>
      <c r="AD57" s="588"/>
      <c r="AE57" s="588">
        <f>'届出　 (記入例)'!CR52</f>
        <v>0</v>
      </c>
      <c r="AF57" s="588"/>
      <c r="AG57" s="589"/>
      <c r="AH57" s="590">
        <f t="shared" si="6"/>
        <v>0</v>
      </c>
      <c r="AI57" s="588"/>
      <c r="AJ57" s="591"/>
      <c r="AK57" s="592">
        <f>'届出　 (記入例)'!DD52</f>
        <v>0</v>
      </c>
      <c r="AL57" s="593"/>
      <c r="AM57" s="594"/>
      <c r="AN57" s="641">
        <f t="shared" si="7"/>
        <v>0</v>
      </c>
      <c r="AO57" s="588"/>
      <c r="AP57" s="591"/>
      <c r="AQ57" s="613">
        <f>'届出　 (記入例)'!DE52</f>
        <v>0</v>
      </c>
      <c r="AR57" s="614"/>
      <c r="AS57" s="613">
        <f>'届出　 (記入例)'!DF52</f>
        <v>0</v>
      </c>
      <c r="AT57" s="614"/>
      <c r="AU57" s="613">
        <f>'届出　 (記入例)'!DG52</f>
        <v>0</v>
      </c>
      <c r="AV57" s="614"/>
      <c r="BB57" s="3"/>
      <c r="BC57" s="3"/>
      <c r="BD57" s="3"/>
      <c r="BE57" s="3"/>
      <c r="BF57" s="3"/>
      <c r="BG57" s="3"/>
      <c r="BH57" s="648" t="s">
        <v>61</v>
      </c>
      <c r="BI57" s="649"/>
      <c r="BJ57" s="650">
        <f t="shared" si="8"/>
        <v>473000</v>
      </c>
      <c r="BK57" s="643"/>
      <c r="BL57" s="651"/>
      <c r="BM57" s="650">
        <f t="shared" si="9"/>
        <v>0</v>
      </c>
      <c r="BN57" s="643"/>
      <c r="BO57" s="644"/>
      <c r="BP57" s="642">
        <f t="shared" si="10"/>
        <v>473000</v>
      </c>
      <c r="BQ57" s="643"/>
      <c r="BR57" s="644"/>
      <c r="BS57" s="642">
        <f t="shared" si="11"/>
        <v>60000</v>
      </c>
      <c r="BT57" s="643"/>
      <c r="BU57" s="644"/>
      <c r="BV57" s="642">
        <f t="shared" si="12"/>
        <v>533000</v>
      </c>
      <c r="BW57" s="643"/>
      <c r="BX57" s="644"/>
      <c r="BY57" s="637">
        <f t="shared" si="13"/>
        <v>60</v>
      </c>
      <c r="BZ57" s="645"/>
      <c r="CA57" s="637">
        <f>AS56</f>
        <v>60</v>
      </c>
      <c r="CB57" s="638"/>
      <c r="CC57" s="639"/>
      <c r="CD57" s="640"/>
      <c r="CE57" s="3"/>
      <c r="CF57" s="133">
        <v>7</v>
      </c>
      <c r="CG57" s="134" t="str">
        <f>IF('届出　 (記入例)'!N48="","",VLOOKUP('届出　 (記入例)'!N48,$DN:$DW,10,FALSE))</f>
        <v/>
      </c>
      <c r="CH57" s="134" t="str">
        <f>IF('届出　 (記入例)'!R48="","",VLOOKUP('届出　 (記入例)'!R48,$DN:$DW,10,FALSE))</f>
        <v/>
      </c>
      <c r="CI57" s="134" t="str">
        <f>IF('届出　 (記入例)'!V48="","",VLOOKUP('届出　 (記入例)'!V48,$DN:$DW,10,FALSE))</f>
        <v/>
      </c>
      <c r="CJ57" s="134" t="str">
        <f>IF('届出　 (記入例)'!Z48="","",VLOOKUP('届出　 (記入例)'!Z48,$DN:$DW,10,FALSE))</f>
        <v/>
      </c>
      <c r="CK57" s="134" t="str">
        <f>IF('届出　 (記入例)'!AD48="","",VLOOKUP('届出　 (記入例)'!AD48,$DN:$DW,10,FALSE))</f>
        <v/>
      </c>
      <c r="CL57" s="135">
        <f t="shared" si="5"/>
        <v>0</v>
      </c>
      <c r="DH57" s="15"/>
      <c r="DI57" s="15"/>
      <c r="DL57" s="7"/>
      <c r="DM57" s="3"/>
      <c r="DN57" s="3">
        <v>45</v>
      </c>
      <c r="DO57" s="3" t="s">
        <v>414</v>
      </c>
      <c r="DP57" s="3" t="s">
        <v>413</v>
      </c>
      <c r="DQ57" s="209">
        <v>700</v>
      </c>
      <c r="DU57" s="8"/>
      <c r="DV57" s="8"/>
      <c r="DW57" s="209">
        <v>350</v>
      </c>
      <c r="DZ57" s="1"/>
      <c r="EA57" s="1"/>
      <c r="EB57" s="1"/>
      <c r="EC57" s="108"/>
    </row>
    <row r="58" spans="2:133" ht="16.5" customHeight="1">
      <c r="C58" s="752"/>
      <c r="D58" s="753"/>
      <c r="E58" s="753"/>
      <c r="F58" s="753"/>
      <c r="G58" s="753"/>
      <c r="H58" s="753"/>
      <c r="I58" s="753"/>
      <c r="J58" s="753"/>
      <c r="K58" s="753"/>
      <c r="L58" s="753"/>
      <c r="M58" s="753"/>
      <c r="N58" s="753"/>
      <c r="O58" s="753"/>
      <c r="P58" s="753"/>
      <c r="Q58" s="753"/>
      <c r="R58" s="753"/>
      <c r="S58" s="753"/>
      <c r="T58" s="753"/>
      <c r="U58" s="754"/>
      <c r="Z58" s="586" t="s">
        <v>84</v>
      </c>
      <c r="AA58" s="587"/>
      <c r="AB58" s="588">
        <f>'届出　 (記入例)'!CZ53</f>
        <v>0</v>
      </c>
      <c r="AC58" s="588"/>
      <c r="AD58" s="588"/>
      <c r="AE58" s="588">
        <f>'届出　 (記入例)'!CR53</f>
        <v>0</v>
      </c>
      <c r="AF58" s="588"/>
      <c r="AG58" s="589"/>
      <c r="AH58" s="590">
        <f t="shared" si="6"/>
        <v>0</v>
      </c>
      <c r="AI58" s="588"/>
      <c r="AJ58" s="591"/>
      <c r="AK58" s="592">
        <f>'届出　 (記入例)'!DD53</f>
        <v>0</v>
      </c>
      <c r="AL58" s="593"/>
      <c r="AM58" s="594"/>
      <c r="AN58" s="641">
        <f t="shared" si="7"/>
        <v>0</v>
      </c>
      <c r="AO58" s="588"/>
      <c r="AP58" s="591"/>
      <c r="AQ58" s="613">
        <f>'届出　 (記入例)'!DE53</f>
        <v>0</v>
      </c>
      <c r="AR58" s="614"/>
      <c r="AS58" s="613">
        <f>'届出　 (記入例)'!DF53</f>
        <v>0</v>
      </c>
      <c r="AT58" s="614"/>
      <c r="AU58" s="613">
        <f>'届出　 (記入例)'!DG53</f>
        <v>0</v>
      </c>
      <c r="AV58" s="614"/>
      <c r="AW58" s="561" t="s">
        <v>147</v>
      </c>
      <c r="AX58" s="562"/>
      <c r="BA58" s="3"/>
      <c r="BB58" s="3"/>
      <c r="BC58" s="3"/>
      <c r="BD58" s="3"/>
      <c r="BE58" s="3"/>
      <c r="BF58" s="3"/>
      <c r="BG58" s="3"/>
      <c r="BH58" s="648" t="s">
        <v>73</v>
      </c>
      <c r="BI58" s="649"/>
      <c r="BJ58" s="650">
        <f t="shared" si="8"/>
        <v>0</v>
      </c>
      <c r="BK58" s="643"/>
      <c r="BL58" s="651"/>
      <c r="BM58" s="650">
        <f t="shared" si="9"/>
        <v>0</v>
      </c>
      <c r="BN58" s="643"/>
      <c r="BO58" s="644"/>
      <c r="BP58" s="642">
        <f t="shared" si="10"/>
        <v>0</v>
      </c>
      <c r="BQ58" s="643"/>
      <c r="BR58" s="644"/>
      <c r="BS58" s="642">
        <f t="shared" si="11"/>
        <v>0</v>
      </c>
      <c r="BT58" s="643"/>
      <c r="BU58" s="644"/>
      <c r="BV58" s="642">
        <f t="shared" si="12"/>
        <v>0</v>
      </c>
      <c r="BW58" s="643"/>
      <c r="BX58" s="644"/>
      <c r="BY58" s="637">
        <f t="shared" si="13"/>
        <v>0</v>
      </c>
      <c r="BZ58" s="645"/>
      <c r="CA58" s="637">
        <f>AS57</f>
        <v>0</v>
      </c>
      <c r="CB58" s="638"/>
      <c r="CC58" s="663">
        <f>AU57</f>
        <v>0</v>
      </c>
      <c r="CD58" s="645"/>
      <c r="DH58" s="15"/>
      <c r="DI58" s="15"/>
      <c r="DL58" s="7"/>
      <c r="DM58" s="3"/>
      <c r="DN58" s="3">
        <v>46</v>
      </c>
      <c r="DO58" s="3" t="s">
        <v>415</v>
      </c>
      <c r="DP58" s="3" t="s">
        <v>229</v>
      </c>
      <c r="DQ58" s="209">
        <v>400</v>
      </c>
      <c r="DU58" s="8"/>
      <c r="DV58" s="8"/>
      <c r="DW58" s="209">
        <v>200</v>
      </c>
      <c r="DZ58" s="1"/>
      <c r="EA58" s="1"/>
      <c r="EB58" s="1"/>
      <c r="EC58" s="108"/>
    </row>
    <row r="59" spans="2:133" ht="16.5" customHeight="1">
      <c r="C59" s="752"/>
      <c r="D59" s="753"/>
      <c r="E59" s="753"/>
      <c r="F59" s="753"/>
      <c r="G59" s="753"/>
      <c r="H59" s="753"/>
      <c r="I59" s="753"/>
      <c r="J59" s="753"/>
      <c r="K59" s="753"/>
      <c r="L59" s="753"/>
      <c r="M59" s="753"/>
      <c r="N59" s="753"/>
      <c r="O59" s="753"/>
      <c r="P59" s="753"/>
      <c r="Q59" s="753"/>
      <c r="R59" s="753"/>
      <c r="S59" s="753"/>
      <c r="T59" s="753"/>
      <c r="U59" s="754"/>
      <c r="Z59" s="586" t="s">
        <v>92</v>
      </c>
      <c r="AA59" s="587"/>
      <c r="AB59" s="588">
        <f>'届出　 (記入例)'!CZ54</f>
        <v>0</v>
      </c>
      <c r="AC59" s="588"/>
      <c r="AD59" s="588"/>
      <c r="AE59" s="588">
        <f>'届出　 (記入例)'!CR54</f>
        <v>0</v>
      </c>
      <c r="AF59" s="588"/>
      <c r="AG59" s="589"/>
      <c r="AH59" s="590">
        <f t="shared" si="6"/>
        <v>0</v>
      </c>
      <c r="AI59" s="588"/>
      <c r="AJ59" s="591"/>
      <c r="AK59" s="592">
        <f>'届出　 (記入例)'!DD54</f>
        <v>0</v>
      </c>
      <c r="AL59" s="593"/>
      <c r="AM59" s="594"/>
      <c r="AN59" s="641">
        <f t="shared" si="7"/>
        <v>0</v>
      </c>
      <c r="AO59" s="588"/>
      <c r="AP59" s="591"/>
      <c r="AQ59" s="613">
        <f>'届出　 (記入例)'!DE54</f>
        <v>0</v>
      </c>
      <c r="AR59" s="614"/>
      <c r="AS59" s="615"/>
      <c r="AT59" s="580"/>
      <c r="AU59" s="613">
        <f>'届出　 (記入例)'!DG54</f>
        <v>0</v>
      </c>
      <c r="AV59" s="614"/>
      <c r="AW59" s="616">
        <f>AP50</f>
        <v>80</v>
      </c>
      <c r="AX59" s="617"/>
      <c r="BH59" s="648" t="s">
        <v>84</v>
      </c>
      <c r="BI59" s="649"/>
      <c r="BJ59" s="650">
        <f t="shared" si="8"/>
        <v>0</v>
      </c>
      <c r="BK59" s="643"/>
      <c r="BL59" s="651"/>
      <c r="BM59" s="650">
        <f t="shared" si="9"/>
        <v>0</v>
      </c>
      <c r="BN59" s="643"/>
      <c r="BO59" s="644"/>
      <c r="BP59" s="642">
        <f t="shared" si="10"/>
        <v>0</v>
      </c>
      <c r="BQ59" s="643"/>
      <c r="BR59" s="644"/>
      <c r="BS59" s="642">
        <f t="shared" si="11"/>
        <v>0</v>
      </c>
      <c r="BT59" s="643"/>
      <c r="BU59" s="644"/>
      <c r="BV59" s="642">
        <f t="shared" si="12"/>
        <v>0</v>
      </c>
      <c r="BW59" s="643"/>
      <c r="BX59" s="644"/>
      <c r="BY59" s="637">
        <f t="shared" si="13"/>
        <v>0</v>
      </c>
      <c r="BZ59" s="645"/>
      <c r="CA59" s="637">
        <f>AS58</f>
        <v>0</v>
      </c>
      <c r="CB59" s="638"/>
      <c r="CC59" s="663">
        <f>AU58</f>
        <v>0</v>
      </c>
      <c r="CD59" s="645"/>
      <c r="DH59" s="15"/>
      <c r="DI59" s="15"/>
      <c r="DL59" s="7"/>
      <c r="DM59" s="3"/>
      <c r="DN59" s="3">
        <v>47</v>
      </c>
      <c r="DO59" s="3" t="s">
        <v>416</v>
      </c>
      <c r="DP59" s="3" t="s">
        <v>229</v>
      </c>
      <c r="DQ59" s="209">
        <v>700</v>
      </c>
      <c r="DU59" s="8"/>
      <c r="DV59" s="8"/>
      <c r="DW59" s="209">
        <v>350</v>
      </c>
      <c r="DZ59" s="1"/>
      <c r="EA59" s="1"/>
      <c r="EB59" s="1"/>
      <c r="EC59" s="108"/>
    </row>
    <row r="60" spans="2:133" ht="16.5" customHeight="1" thickBot="1">
      <c r="C60" s="752"/>
      <c r="D60" s="753"/>
      <c r="E60" s="753"/>
      <c r="F60" s="753"/>
      <c r="G60" s="753"/>
      <c r="H60" s="753"/>
      <c r="I60" s="753"/>
      <c r="J60" s="753"/>
      <c r="K60" s="753"/>
      <c r="L60" s="753"/>
      <c r="M60" s="753"/>
      <c r="N60" s="753"/>
      <c r="O60" s="753"/>
      <c r="P60" s="753"/>
      <c r="Q60" s="753"/>
      <c r="R60" s="753"/>
      <c r="S60" s="753"/>
      <c r="T60" s="753"/>
      <c r="U60" s="754"/>
      <c r="Z60" s="620" t="s">
        <v>99</v>
      </c>
      <c r="AA60" s="621"/>
      <c r="AB60" s="622">
        <f>'届出　 (記入例)'!CZ55</f>
        <v>0</v>
      </c>
      <c r="AC60" s="622"/>
      <c r="AD60" s="622"/>
      <c r="AE60" s="622">
        <f>'届出　 (記入例)'!CR55</f>
        <v>0</v>
      </c>
      <c r="AF60" s="622"/>
      <c r="AG60" s="623"/>
      <c r="AH60" s="624">
        <f t="shared" si="6"/>
        <v>0</v>
      </c>
      <c r="AI60" s="622"/>
      <c r="AJ60" s="625"/>
      <c r="AK60" s="626">
        <f>'届出　 (記入例)'!DD55</f>
        <v>0</v>
      </c>
      <c r="AL60" s="627"/>
      <c r="AM60" s="628"/>
      <c r="AN60" s="629">
        <f t="shared" si="7"/>
        <v>0</v>
      </c>
      <c r="AO60" s="622"/>
      <c r="AP60" s="625"/>
      <c r="AQ60" s="690">
        <f>'届出　 (記入例)'!DE55</f>
        <v>0</v>
      </c>
      <c r="AR60" s="691"/>
      <c r="AS60" s="692"/>
      <c r="AT60" s="693"/>
      <c r="AU60" s="693"/>
      <c r="AV60" s="694"/>
      <c r="AW60" s="618"/>
      <c r="AX60" s="619"/>
      <c r="BH60" s="648" t="s">
        <v>92</v>
      </c>
      <c r="BI60" s="649"/>
      <c r="BJ60" s="650">
        <f t="shared" si="8"/>
        <v>0</v>
      </c>
      <c r="BK60" s="643"/>
      <c r="BL60" s="651"/>
      <c r="BM60" s="650">
        <f t="shared" si="9"/>
        <v>0</v>
      </c>
      <c r="BN60" s="643"/>
      <c r="BO60" s="644"/>
      <c r="BP60" s="642">
        <f t="shared" si="10"/>
        <v>0</v>
      </c>
      <c r="BQ60" s="643"/>
      <c r="BR60" s="644"/>
      <c r="BS60" s="642">
        <f t="shared" si="11"/>
        <v>0</v>
      </c>
      <c r="BT60" s="643"/>
      <c r="BU60" s="644"/>
      <c r="BV60" s="642">
        <f t="shared" si="12"/>
        <v>0</v>
      </c>
      <c r="BW60" s="643"/>
      <c r="BX60" s="644"/>
      <c r="BY60" s="637">
        <f t="shared" si="13"/>
        <v>0</v>
      </c>
      <c r="BZ60" s="645"/>
      <c r="CA60" s="661"/>
      <c r="CB60" s="662"/>
      <c r="CC60" s="663">
        <f>AU59</f>
        <v>0</v>
      </c>
      <c r="CD60" s="645"/>
      <c r="DH60" s="15"/>
      <c r="DI60" s="15"/>
      <c r="DL60" s="7"/>
      <c r="DM60" s="3"/>
      <c r="DN60" s="3">
        <v>48</v>
      </c>
      <c r="DO60" s="3" t="s">
        <v>406</v>
      </c>
      <c r="DP60" s="3" t="s">
        <v>413</v>
      </c>
      <c r="DQ60" s="209">
        <v>400</v>
      </c>
      <c r="DU60" s="8"/>
      <c r="DV60" s="8"/>
      <c r="DW60" s="209">
        <v>200</v>
      </c>
      <c r="DZ60" s="1"/>
      <c r="EA60" s="1"/>
      <c r="EB60" s="1"/>
      <c r="EC60" s="108"/>
    </row>
    <row r="61" spans="2:133" ht="16.5" customHeight="1" thickBot="1">
      <c r="C61" s="755"/>
      <c r="D61" s="756"/>
      <c r="E61" s="756"/>
      <c r="F61" s="756"/>
      <c r="G61" s="756"/>
      <c r="H61" s="756"/>
      <c r="I61" s="756"/>
      <c r="J61" s="756"/>
      <c r="K61" s="756"/>
      <c r="L61" s="756"/>
      <c r="M61" s="756"/>
      <c r="N61" s="756"/>
      <c r="O61" s="756"/>
      <c r="P61" s="756"/>
      <c r="Q61" s="756"/>
      <c r="R61" s="756"/>
      <c r="S61" s="756"/>
      <c r="T61" s="756"/>
      <c r="U61" s="757"/>
      <c r="Z61" s="695" t="s">
        <v>29</v>
      </c>
      <c r="AA61" s="696"/>
      <c r="AB61" s="697">
        <f>SUM(AB55:AD60)</f>
        <v>618000</v>
      </c>
      <c r="AC61" s="697"/>
      <c r="AD61" s="697"/>
      <c r="AE61" s="697">
        <f>SUM(AE55:AG60)</f>
        <v>0</v>
      </c>
      <c r="AF61" s="697"/>
      <c r="AG61" s="698"/>
      <c r="AH61" s="699">
        <f>SUM(AH55:AJ60)</f>
        <v>618000</v>
      </c>
      <c r="AI61" s="697"/>
      <c r="AJ61" s="700"/>
      <c r="AK61" s="701">
        <f>SUM(AK55:AM60)</f>
        <v>80000</v>
      </c>
      <c r="AL61" s="702"/>
      <c r="AM61" s="703"/>
      <c r="AN61" s="704">
        <f>SUM(AN55:AP60)</f>
        <v>698000</v>
      </c>
      <c r="AO61" s="697"/>
      <c r="AP61" s="700"/>
      <c r="AQ61" s="688">
        <f>SUM(AQ55:AQ60)</f>
        <v>80</v>
      </c>
      <c r="AR61" s="689"/>
      <c r="AS61" s="688">
        <f>SUM(AS55:AS60)</f>
        <v>80</v>
      </c>
      <c r="AT61" s="689"/>
      <c r="AU61" s="688">
        <f>SUM(AU55:AU60)</f>
        <v>0</v>
      </c>
      <c r="AV61" s="689"/>
      <c r="BH61" s="677" t="s">
        <v>99</v>
      </c>
      <c r="BI61" s="678"/>
      <c r="BJ61" s="679">
        <f t="shared" si="8"/>
        <v>0</v>
      </c>
      <c r="BK61" s="680"/>
      <c r="BL61" s="681"/>
      <c r="BM61" s="679">
        <f t="shared" si="9"/>
        <v>0</v>
      </c>
      <c r="BN61" s="680"/>
      <c r="BO61" s="682"/>
      <c r="BP61" s="683">
        <f t="shared" si="10"/>
        <v>0</v>
      </c>
      <c r="BQ61" s="680"/>
      <c r="BR61" s="682"/>
      <c r="BS61" s="683">
        <f t="shared" si="11"/>
        <v>0</v>
      </c>
      <c r="BT61" s="680"/>
      <c r="BU61" s="682"/>
      <c r="BV61" s="683">
        <f t="shared" si="12"/>
        <v>0</v>
      </c>
      <c r="BW61" s="680"/>
      <c r="BX61" s="682"/>
      <c r="BY61" s="684">
        <f t="shared" si="13"/>
        <v>0</v>
      </c>
      <c r="BZ61" s="685"/>
      <c r="CA61" s="686"/>
      <c r="CB61" s="687"/>
      <c r="CC61" s="664"/>
      <c r="CD61" s="665"/>
      <c r="DH61" s="15"/>
      <c r="DI61" s="15"/>
      <c r="DL61" s="7"/>
      <c r="DM61" s="3"/>
      <c r="DN61" s="3">
        <v>49</v>
      </c>
      <c r="DO61" s="3" t="s">
        <v>417</v>
      </c>
      <c r="DP61" s="3" t="s">
        <v>413</v>
      </c>
      <c r="DQ61" s="209">
        <v>200</v>
      </c>
      <c r="DU61" s="8"/>
      <c r="DV61" s="8"/>
      <c r="DW61" s="209">
        <v>100</v>
      </c>
      <c r="DZ61" s="1"/>
      <c r="EA61" s="1"/>
      <c r="EB61" s="1"/>
      <c r="EC61" s="108"/>
    </row>
    <row r="62" spans="2:133" ht="16.5" customHeight="1" thickBot="1">
      <c r="BA62" s="3"/>
      <c r="BB62" s="3"/>
      <c r="BC62" s="3"/>
      <c r="BD62" s="3"/>
      <c r="BE62" s="3"/>
      <c r="BF62" s="3"/>
      <c r="BG62" s="3"/>
      <c r="BH62" s="666" t="s">
        <v>29</v>
      </c>
      <c r="BI62" s="667"/>
      <c r="BJ62" s="668">
        <f>SUM(BJ56:BL61)</f>
        <v>618000</v>
      </c>
      <c r="BK62" s="669"/>
      <c r="BL62" s="670"/>
      <c r="BM62" s="668">
        <f>SUM(BM56:BO61)</f>
        <v>0</v>
      </c>
      <c r="BN62" s="669"/>
      <c r="BO62" s="671"/>
      <c r="BP62" s="672">
        <f>SUM(BP56:BR61)</f>
        <v>618000</v>
      </c>
      <c r="BQ62" s="669"/>
      <c r="BR62" s="671"/>
      <c r="BS62" s="672">
        <f>SUM(BS56:BU61)</f>
        <v>80000</v>
      </c>
      <c r="BT62" s="669"/>
      <c r="BU62" s="671"/>
      <c r="BV62" s="672">
        <f>SUM(BV56:BX61)</f>
        <v>698000</v>
      </c>
      <c r="BW62" s="669"/>
      <c r="BX62" s="671"/>
      <c r="BY62" s="673">
        <f t="shared" si="13"/>
        <v>80</v>
      </c>
      <c r="BZ62" s="674"/>
      <c r="CA62" s="673">
        <f>AS61</f>
        <v>80</v>
      </c>
      <c r="CB62" s="675"/>
      <c r="CC62" s="676">
        <f>AU61</f>
        <v>0</v>
      </c>
      <c r="CD62" s="674"/>
      <c r="CS62" s="3"/>
      <c r="CT62" s="3"/>
      <c r="DH62" s="15"/>
      <c r="DI62" s="15"/>
      <c r="DL62" s="7"/>
      <c r="DM62" s="3"/>
      <c r="DN62" s="3">
        <v>50</v>
      </c>
      <c r="DO62" s="3" t="s">
        <v>418</v>
      </c>
      <c r="DP62" s="3" t="s">
        <v>413</v>
      </c>
      <c r="DQ62" s="209">
        <v>500</v>
      </c>
      <c r="DU62" s="8"/>
      <c r="DV62" s="8"/>
      <c r="DW62" s="209">
        <v>250</v>
      </c>
      <c r="DZ62" s="8"/>
      <c r="EB62" s="8"/>
      <c r="EC62" s="108"/>
    </row>
    <row r="63" spans="2:133" s="2" customFormat="1" ht="16.5" customHeight="1">
      <c r="R63" s="159"/>
      <c r="S63" s="160"/>
      <c r="T63" s="160"/>
      <c r="U63" s="160"/>
      <c r="BU63" s="7"/>
      <c r="BV63" s="7"/>
      <c r="BW63" s="7"/>
      <c r="BX63" s="7"/>
      <c r="BY63" s="7"/>
      <c r="BZ63" s="7"/>
      <c r="CA63" s="7"/>
      <c r="CC63" s="24"/>
      <c r="CE63" s="4"/>
      <c r="CF63" s="4"/>
      <c r="CG63" s="4"/>
      <c r="CH63" s="5"/>
      <c r="CI63" s="5"/>
      <c r="CJ63" s="5"/>
      <c r="CK63" s="5"/>
      <c r="CL63" s="5"/>
      <c r="CM63" s="5"/>
      <c r="CN63" s="5"/>
      <c r="CO63" s="5"/>
      <c r="CP63" s="5"/>
      <c r="CQ63" s="5"/>
      <c r="CR63" s="5"/>
      <c r="CS63" s="5"/>
      <c r="CT63" s="5"/>
      <c r="CU63" s="5"/>
      <c r="CV63" s="5"/>
      <c r="CW63" s="5"/>
      <c r="CX63" s="6"/>
      <c r="CY63" s="6"/>
      <c r="CZ63" s="6"/>
      <c r="DA63" s="5"/>
      <c r="DB63" s="6"/>
      <c r="DC63" s="5"/>
      <c r="DD63" s="5"/>
      <c r="DE63" s="7"/>
      <c r="DF63" s="7"/>
      <c r="DG63" s="7"/>
      <c r="DH63" s="4"/>
      <c r="DI63" s="4"/>
      <c r="DJ63" s="7"/>
      <c r="DK63" s="7"/>
      <c r="DL63" s="7"/>
      <c r="DN63" s="2">
        <v>51</v>
      </c>
      <c r="DO63" s="2" t="s">
        <v>419</v>
      </c>
      <c r="DP63" s="2" t="s">
        <v>413</v>
      </c>
      <c r="DQ63" s="210">
        <v>400</v>
      </c>
      <c r="DR63" s="8"/>
      <c r="DS63" s="8"/>
      <c r="DT63" s="8"/>
      <c r="DU63" s="8"/>
      <c r="DV63" s="8"/>
      <c r="DW63" s="210">
        <v>200</v>
      </c>
      <c r="DZ63" s="8"/>
      <c r="EA63" s="8"/>
      <c r="EB63" s="8"/>
      <c r="EC63" s="161"/>
    </row>
    <row r="64" spans="2:133" ht="16.5" customHeight="1">
      <c r="DN64" s="3">
        <v>52</v>
      </c>
      <c r="DO64" s="3" t="s">
        <v>420</v>
      </c>
      <c r="DP64" s="3" t="s">
        <v>229</v>
      </c>
      <c r="DQ64" s="209">
        <v>400</v>
      </c>
      <c r="DW64" s="209">
        <v>200</v>
      </c>
      <c r="DZ64" s="8"/>
      <c r="EB64" s="8"/>
      <c r="EC64" s="108"/>
    </row>
    <row r="65" spans="118:133" ht="16.5" customHeight="1">
      <c r="DN65" s="3">
        <v>54</v>
      </c>
      <c r="DO65" s="3" t="s">
        <v>421</v>
      </c>
      <c r="DP65" s="3" t="s">
        <v>229</v>
      </c>
      <c r="DQ65" s="209">
        <v>400</v>
      </c>
      <c r="DW65" s="209">
        <v>200</v>
      </c>
      <c r="DZ65" s="8"/>
      <c r="EB65" s="8"/>
      <c r="EC65" s="108"/>
    </row>
    <row r="66" spans="118:133" ht="16.5" customHeight="1">
      <c r="DN66" s="3">
        <v>55</v>
      </c>
      <c r="DO66" s="3" t="s">
        <v>422</v>
      </c>
      <c r="DP66" s="3" t="s">
        <v>229</v>
      </c>
      <c r="DQ66" s="209">
        <v>400</v>
      </c>
      <c r="DW66" s="210">
        <v>200</v>
      </c>
      <c r="DZ66" s="8"/>
      <c r="EB66" s="8"/>
      <c r="EC66" s="108"/>
    </row>
    <row r="67" spans="118:133" ht="16.5" customHeight="1">
      <c r="DN67" s="3">
        <v>56</v>
      </c>
      <c r="DO67" s="3" t="s">
        <v>423</v>
      </c>
      <c r="DP67" s="3" t="s">
        <v>229</v>
      </c>
      <c r="DQ67" s="209">
        <v>100</v>
      </c>
      <c r="DW67" s="209">
        <v>50</v>
      </c>
      <c r="DZ67" s="8"/>
      <c r="EB67" s="8"/>
      <c r="EC67" s="108"/>
    </row>
    <row r="68" spans="118:133" ht="16.5" customHeight="1">
      <c r="DN68" s="3">
        <v>57</v>
      </c>
      <c r="DO68" s="3" t="s">
        <v>160</v>
      </c>
      <c r="DP68" s="3" t="s">
        <v>229</v>
      </c>
      <c r="DQ68" s="209">
        <v>200</v>
      </c>
      <c r="DW68" s="209">
        <v>100</v>
      </c>
      <c r="DZ68" s="8"/>
      <c r="EB68" s="8"/>
      <c r="EC68" s="108"/>
    </row>
    <row r="69" spans="118:133" ht="16.5" customHeight="1">
      <c r="DN69" s="3">
        <v>61</v>
      </c>
      <c r="DO69" s="3" t="s">
        <v>424</v>
      </c>
      <c r="DP69" s="3" t="s">
        <v>67</v>
      </c>
      <c r="DQ69" s="209">
        <v>1200</v>
      </c>
      <c r="DW69" s="210">
        <v>600</v>
      </c>
      <c r="DZ69" s="8"/>
      <c r="EB69" s="8"/>
      <c r="EC69" s="108"/>
    </row>
    <row r="70" spans="118:133" ht="16.5" customHeight="1">
      <c r="DN70" s="3">
        <v>71</v>
      </c>
      <c r="DO70" s="3" t="s">
        <v>425</v>
      </c>
      <c r="DP70" s="3" t="s">
        <v>67</v>
      </c>
      <c r="DQ70" s="209">
        <v>200</v>
      </c>
      <c r="DW70" s="210">
        <v>100</v>
      </c>
      <c r="DZ70" s="8"/>
      <c r="EB70" s="8"/>
      <c r="EC70" s="108"/>
    </row>
    <row r="71" spans="118:133" ht="16.5" customHeight="1">
      <c r="DN71" s="3">
        <v>72</v>
      </c>
      <c r="DO71" s="3" t="s">
        <v>426</v>
      </c>
      <c r="DP71" s="3" t="s">
        <v>67</v>
      </c>
      <c r="DQ71" s="209">
        <v>100</v>
      </c>
      <c r="DW71" s="210">
        <v>50</v>
      </c>
      <c r="DZ71" s="8"/>
      <c r="EB71" s="8"/>
      <c r="EC71" s="108"/>
    </row>
    <row r="72" spans="118:133" ht="16.5" customHeight="1">
      <c r="DN72" s="3">
        <v>75</v>
      </c>
      <c r="DO72" s="3" t="s">
        <v>427</v>
      </c>
      <c r="DP72" s="3" t="s">
        <v>67</v>
      </c>
      <c r="DQ72" s="209">
        <v>100</v>
      </c>
      <c r="DW72" s="210">
        <v>50</v>
      </c>
      <c r="DZ72" s="8"/>
      <c r="EB72" s="8"/>
      <c r="EC72" s="108"/>
    </row>
    <row r="73" spans="118:133" ht="16.5" customHeight="1">
      <c r="DN73" s="3">
        <v>76</v>
      </c>
      <c r="DO73" s="3" t="s">
        <v>428</v>
      </c>
      <c r="DP73" s="3" t="s">
        <v>67</v>
      </c>
      <c r="DQ73" s="209">
        <v>100</v>
      </c>
      <c r="DW73" s="210">
        <v>50</v>
      </c>
      <c r="DZ73" s="8"/>
      <c r="EB73" s="8"/>
      <c r="EC73" s="108"/>
    </row>
    <row r="74" spans="118:133" ht="16.5" customHeight="1">
      <c r="DN74" s="3">
        <v>79</v>
      </c>
      <c r="DO74" s="3" t="s">
        <v>429</v>
      </c>
      <c r="DP74" s="3" t="s">
        <v>67</v>
      </c>
      <c r="DQ74" s="211">
        <v>100</v>
      </c>
      <c r="DW74" s="209">
        <v>50</v>
      </c>
      <c r="DZ74" s="136"/>
      <c r="EA74" s="136"/>
      <c r="EB74" s="136"/>
      <c r="EC74" s="137"/>
    </row>
    <row r="75" spans="118:133" ht="16.5" customHeight="1">
      <c r="DN75" s="3">
        <v>80</v>
      </c>
      <c r="DO75" s="3" t="s">
        <v>430</v>
      </c>
      <c r="DP75" s="3" t="s">
        <v>67</v>
      </c>
      <c r="DQ75" s="211">
        <v>200</v>
      </c>
      <c r="DW75" s="209">
        <v>100</v>
      </c>
      <c r="DZ75" s="136"/>
      <c r="EA75" s="136"/>
      <c r="EB75" s="136"/>
      <c r="EC75" s="137"/>
    </row>
    <row r="76" spans="118:133" ht="16.5" customHeight="1">
      <c r="DN76" s="3">
        <v>82</v>
      </c>
      <c r="DO76" s="3" t="s">
        <v>431</v>
      </c>
      <c r="DP76" s="3" t="s">
        <v>67</v>
      </c>
      <c r="DQ76" s="209">
        <v>100</v>
      </c>
      <c r="DW76" s="209">
        <v>50</v>
      </c>
      <c r="DZ76" s="8"/>
      <c r="EB76" s="8"/>
      <c r="EC76" s="108"/>
    </row>
    <row r="77" spans="118:133" ht="16.5" customHeight="1">
      <c r="DN77" s="3">
        <v>83</v>
      </c>
      <c r="DO77" s="3" t="s">
        <v>432</v>
      </c>
      <c r="DP77" s="3" t="s">
        <v>67</v>
      </c>
      <c r="DQ77" s="209">
        <v>200</v>
      </c>
      <c r="DW77" s="209">
        <v>100</v>
      </c>
      <c r="DZ77" s="8"/>
      <c r="EB77" s="8"/>
      <c r="EC77" s="108"/>
    </row>
    <row r="78" spans="118:133" ht="16.5" customHeight="1">
      <c r="DN78" s="3">
        <v>84</v>
      </c>
      <c r="DO78" s="3" t="s">
        <v>433</v>
      </c>
      <c r="DP78" s="3" t="s">
        <v>67</v>
      </c>
      <c r="DQ78" s="209">
        <v>100</v>
      </c>
      <c r="DW78" s="209">
        <v>50</v>
      </c>
      <c r="DZ78" s="8"/>
      <c r="EB78" s="8"/>
      <c r="EC78" s="108"/>
    </row>
    <row r="79" spans="118:133" ht="16.5" customHeight="1">
      <c r="DN79" s="3">
        <v>85</v>
      </c>
      <c r="DO79" s="3" t="s">
        <v>434</v>
      </c>
      <c r="DP79" s="3" t="s">
        <v>67</v>
      </c>
      <c r="DQ79" s="209">
        <v>200</v>
      </c>
      <c r="DW79" s="209">
        <v>100</v>
      </c>
      <c r="DZ79" s="8"/>
      <c r="EB79" s="8"/>
      <c r="EC79" s="108"/>
    </row>
    <row r="80" spans="118:133" ht="16.5" customHeight="1">
      <c r="DN80" s="3">
        <v>86</v>
      </c>
      <c r="DO80" s="3" t="s">
        <v>435</v>
      </c>
      <c r="DP80" s="3" t="s">
        <v>67</v>
      </c>
      <c r="DQ80" s="209">
        <v>100</v>
      </c>
      <c r="DW80" s="209">
        <v>50</v>
      </c>
      <c r="DZ80" s="8"/>
      <c r="EB80" s="8"/>
      <c r="EC80" s="108"/>
    </row>
    <row r="81" spans="118:133" ht="16.5" customHeight="1">
      <c r="DN81" s="3">
        <v>87</v>
      </c>
      <c r="DO81" s="3" t="s">
        <v>436</v>
      </c>
      <c r="DP81" s="3" t="s">
        <v>67</v>
      </c>
      <c r="DQ81" s="212">
        <v>2000</v>
      </c>
      <c r="DW81" s="213">
        <v>1000</v>
      </c>
      <c r="DZ81" s="8"/>
      <c r="EB81" s="8"/>
      <c r="EC81" s="108"/>
    </row>
    <row r="82" spans="118:133" ht="16.5" customHeight="1">
      <c r="DN82" s="3">
        <v>88</v>
      </c>
      <c r="DO82" s="3" t="s">
        <v>436</v>
      </c>
      <c r="DP82" s="3" t="s">
        <v>244</v>
      </c>
      <c r="DQ82" s="212">
        <v>4100</v>
      </c>
      <c r="DW82" s="213">
        <v>2050</v>
      </c>
      <c r="DZ82" s="8"/>
      <c r="EB82" s="8"/>
      <c r="EC82" s="108"/>
    </row>
    <row r="83" spans="118:133" ht="16.5" customHeight="1">
      <c r="DN83" s="3">
        <v>89</v>
      </c>
      <c r="DO83" s="3" t="s">
        <v>437</v>
      </c>
      <c r="DP83" s="3" t="s">
        <v>67</v>
      </c>
      <c r="DQ83" s="212">
        <v>1600</v>
      </c>
      <c r="DW83" s="213">
        <v>800</v>
      </c>
      <c r="DZ83" s="8"/>
      <c r="EB83" s="8"/>
      <c r="EC83" s="108"/>
    </row>
    <row r="84" spans="118:133" ht="16.5" customHeight="1">
      <c r="DN84" s="3">
        <v>90</v>
      </c>
      <c r="DO84" s="3" t="s">
        <v>438</v>
      </c>
      <c r="DP84" s="3" t="s">
        <v>67</v>
      </c>
      <c r="DQ84" s="212">
        <v>1900</v>
      </c>
      <c r="DW84" s="213">
        <v>950</v>
      </c>
      <c r="DZ84" s="8"/>
      <c r="EB84" s="24"/>
      <c r="EC84" s="108"/>
    </row>
    <row r="85" spans="118:133" ht="16.5" customHeight="1">
      <c r="DN85" s="3">
        <v>91</v>
      </c>
      <c r="DO85" s="3" t="s">
        <v>438</v>
      </c>
      <c r="DP85" s="3" t="s">
        <v>244</v>
      </c>
      <c r="DQ85" s="212">
        <v>4100</v>
      </c>
      <c r="DW85" s="213">
        <v>2050</v>
      </c>
      <c r="DZ85" s="8"/>
      <c r="EB85" s="8"/>
      <c r="EC85" s="108"/>
    </row>
    <row r="86" spans="118:133" ht="16.5" customHeight="1">
      <c r="DN86" s="3">
        <v>92</v>
      </c>
      <c r="DO86" s="3" t="s">
        <v>439</v>
      </c>
      <c r="DP86" s="3" t="s">
        <v>67</v>
      </c>
      <c r="DQ86" s="212">
        <v>3600</v>
      </c>
      <c r="DW86" s="213">
        <v>1800</v>
      </c>
      <c r="DZ86" s="8"/>
      <c r="EB86" s="8"/>
      <c r="EC86" s="108"/>
    </row>
    <row r="87" spans="118:133" ht="16.5" customHeight="1">
      <c r="DN87" s="3">
        <v>93</v>
      </c>
      <c r="DO87" s="3" t="s">
        <v>439</v>
      </c>
      <c r="DP87" s="3" t="s">
        <v>244</v>
      </c>
      <c r="DQ87" s="212">
        <v>6300</v>
      </c>
      <c r="DW87" s="213">
        <v>3150</v>
      </c>
      <c r="DZ87" s="8"/>
      <c r="EB87" s="24"/>
      <c r="EC87" s="108"/>
    </row>
    <row r="88" spans="118:133" ht="16.5" customHeight="1">
      <c r="DN88" s="3">
        <v>94</v>
      </c>
      <c r="DO88" s="3" t="s">
        <v>440</v>
      </c>
      <c r="DP88" s="3" t="s">
        <v>67</v>
      </c>
      <c r="DQ88" s="212">
        <v>4500</v>
      </c>
      <c r="DW88" s="213">
        <v>2250</v>
      </c>
      <c r="DZ88" s="8"/>
      <c r="EB88" s="8"/>
      <c r="EC88" s="108"/>
    </row>
    <row r="89" spans="118:133" ht="16.5" customHeight="1">
      <c r="DN89" s="3">
        <v>97</v>
      </c>
      <c r="DO89" s="3" t="s">
        <v>441</v>
      </c>
      <c r="DP89" s="3" t="s">
        <v>67</v>
      </c>
      <c r="DQ89" s="209">
        <v>100</v>
      </c>
      <c r="DW89" s="209">
        <v>50</v>
      </c>
      <c r="DZ89" s="8"/>
      <c r="EB89" s="24"/>
      <c r="EC89" s="108"/>
    </row>
    <row r="90" spans="118:133" ht="16.5" customHeight="1">
      <c r="DN90" s="3">
        <v>98</v>
      </c>
      <c r="DO90" s="3" t="s">
        <v>442</v>
      </c>
      <c r="DP90" s="3" t="s">
        <v>67</v>
      </c>
      <c r="DQ90" s="209">
        <v>100</v>
      </c>
      <c r="DW90" s="209">
        <v>50</v>
      </c>
      <c r="DZ90" s="8"/>
      <c r="EB90" s="8"/>
      <c r="EC90" s="108"/>
    </row>
    <row r="91" spans="118:133" ht="16.5" customHeight="1">
      <c r="DN91" s="3">
        <v>99</v>
      </c>
      <c r="DO91" s="3" t="s">
        <v>443</v>
      </c>
      <c r="DP91" s="3" t="s">
        <v>67</v>
      </c>
      <c r="DQ91" s="209">
        <v>200</v>
      </c>
      <c r="DW91" s="209">
        <v>150</v>
      </c>
      <c r="DZ91" s="8"/>
      <c r="EB91" s="24"/>
      <c r="EC91" s="108"/>
    </row>
    <row r="92" spans="118:133" ht="16.5" customHeight="1">
      <c r="DN92" s="3">
        <v>100</v>
      </c>
      <c r="DO92" s="3" t="s">
        <v>444</v>
      </c>
      <c r="DP92" s="3" t="s">
        <v>67</v>
      </c>
      <c r="DQ92" s="209">
        <v>400</v>
      </c>
      <c r="DW92" s="209">
        <v>200</v>
      </c>
      <c r="DZ92" s="8"/>
      <c r="EB92" s="8"/>
      <c r="EC92" s="108"/>
    </row>
    <row r="93" spans="118:133" ht="16.5" customHeight="1">
      <c r="DN93" s="3">
        <v>101</v>
      </c>
      <c r="DO93" s="3" t="s">
        <v>445</v>
      </c>
      <c r="DP93" s="3" t="s">
        <v>67</v>
      </c>
      <c r="DQ93" s="209">
        <v>400</v>
      </c>
      <c r="DW93" s="209">
        <v>200</v>
      </c>
      <c r="DZ93" s="8"/>
      <c r="EB93" s="8"/>
      <c r="EC93" s="108"/>
    </row>
    <row r="94" spans="118:133" ht="16.5" customHeight="1">
      <c r="DN94" s="3">
        <v>102</v>
      </c>
      <c r="DO94" s="3" t="s">
        <v>446</v>
      </c>
      <c r="DP94" s="3" t="s">
        <v>67</v>
      </c>
      <c r="DQ94" s="209">
        <v>400</v>
      </c>
      <c r="DW94" s="209">
        <v>200</v>
      </c>
      <c r="DZ94" s="8"/>
      <c r="EB94" s="8"/>
      <c r="EC94" s="108"/>
    </row>
    <row r="95" spans="118:133" ht="16.5" customHeight="1">
      <c r="DN95" s="3">
        <v>103</v>
      </c>
      <c r="DO95" s="3" t="s">
        <v>447</v>
      </c>
      <c r="DP95" s="3" t="s">
        <v>67</v>
      </c>
      <c r="DQ95" s="209">
        <v>100</v>
      </c>
      <c r="DW95" s="209">
        <v>50</v>
      </c>
      <c r="DZ95" s="8"/>
      <c r="EB95" s="8"/>
      <c r="EC95" s="108"/>
    </row>
    <row r="96" spans="118:133" ht="16.5" customHeight="1">
      <c r="DN96" s="3">
        <v>104</v>
      </c>
      <c r="DO96" s="3" t="s">
        <v>448</v>
      </c>
      <c r="DP96" s="3" t="s">
        <v>67</v>
      </c>
      <c r="DQ96" s="209">
        <v>100</v>
      </c>
      <c r="DW96" s="209">
        <v>50</v>
      </c>
      <c r="DZ96" s="8"/>
      <c r="EB96" s="8"/>
      <c r="EC96" s="108"/>
    </row>
    <row r="97" spans="118:133" ht="16.5" customHeight="1">
      <c r="DN97" s="3">
        <v>105</v>
      </c>
      <c r="DO97" s="3" t="s">
        <v>449</v>
      </c>
      <c r="DP97" s="3" t="s">
        <v>67</v>
      </c>
      <c r="DQ97" s="209">
        <v>100</v>
      </c>
      <c r="DW97" s="209">
        <v>50</v>
      </c>
      <c r="DZ97" s="8"/>
      <c r="EB97" s="8"/>
      <c r="EC97" s="108"/>
    </row>
    <row r="98" spans="118:133" ht="16.5" customHeight="1">
      <c r="DN98" s="3">
        <v>106</v>
      </c>
      <c r="DO98" s="3" t="s">
        <v>450</v>
      </c>
      <c r="DP98" s="3" t="s">
        <v>67</v>
      </c>
      <c r="DQ98" s="209">
        <v>400</v>
      </c>
      <c r="DW98" s="209">
        <v>200</v>
      </c>
      <c r="DZ98" s="8"/>
      <c r="EB98" s="8"/>
      <c r="EC98" s="108"/>
    </row>
    <row r="99" spans="118:133" ht="16.5" customHeight="1">
      <c r="DN99" s="3">
        <v>107</v>
      </c>
      <c r="DO99" s="3" t="s">
        <v>451</v>
      </c>
      <c r="DP99" s="3" t="s">
        <v>67</v>
      </c>
      <c r="DQ99" s="209">
        <v>400</v>
      </c>
      <c r="DW99" s="209">
        <v>200</v>
      </c>
      <c r="DZ99" s="8"/>
      <c r="EB99" s="8"/>
      <c r="EC99" s="108"/>
    </row>
    <row r="100" spans="118:133" ht="16.5" customHeight="1">
      <c r="DN100" s="3">
        <v>108</v>
      </c>
      <c r="DO100" s="3" t="s">
        <v>452</v>
      </c>
      <c r="DP100" s="3" t="s">
        <v>67</v>
      </c>
      <c r="DQ100" s="209">
        <v>300</v>
      </c>
      <c r="DW100" s="209">
        <v>150</v>
      </c>
      <c r="DZ100" s="8"/>
      <c r="EB100" s="8"/>
      <c r="EC100" s="108"/>
    </row>
    <row r="101" spans="118:133" ht="16.5" customHeight="1">
      <c r="DN101" s="3">
        <v>111</v>
      </c>
      <c r="DO101" s="3" t="s">
        <v>453</v>
      </c>
      <c r="DP101" s="3" t="s">
        <v>67</v>
      </c>
      <c r="DQ101" s="209">
        <v>200</v>
      </c>
      <c r="DW101" s="209">
        <v>100</v>
      </c>
      <c r="DZ101" s="8"/>
      <c r="EB101" s="8"/>
      <c r="EC101" s="108"/>
    </row>
    <row r="102" spans="118:133" ht="16.5" customHeight="1">
      <c r="DN102" s="3">
        <v>112</v>
      </c>
      <c r="DO102" s="3" t="s">
        <v>454</v>
      </c>
      <c r="DP102" s="3" t="s">
        <v>67</v>
      </c>
      <c r="DQ102" s="209">
        <v>200</v>
      </c>
      <c r="DW102" s="209">
        <v>100</v>
      </c>
      <c r="DZ102" s="8"/>
      <c r="EB102" s="8"/>
      <c r="EC102" s="108"/>
    </row>
    <row r="103" spans="118:133" ht="16.5" customHeight="1">
      <c r="DN103" s="3">
        <v>113</v>
      </c>
      <c r="DO103" s="3" t="s">
        <v>455</v>
      </c>
      <c r="DP103" s="3" t="s">
        <v>67</v>
      </c>
      <c r="DQ103" s="209">
        <v>200</v>
      </c>
      <c r="DW103" s="209">
        <v>100</v>
      </c>
      <c r="DZ103" s="8"/>
      <c r="EB103" s="8"/>
      <c r="EC103" s="108"/>
    </row>
    <row r="104" spans="118:133" ht="16.5" customHeight="1">
      <c r="DN104" s="3">
        <v>115</v>
      </c>
      <c r="DO104" s="3" t="s">
        <v>456</v>
      </c>
      <c r="DP104" s="3" t="s">
        <v>67</v>
      </c>
      <c r="DQ104" s="209">
        <v>200</v>
      </c>
      <c r="DW104" s="209">
        <v>100</v>
      </c>
      <c r="DZ104" s="8"/>
      <c r="EB104" s="8"/>
      <c r="EC104" s="108"/>
    </row>
    <row r="105" spans="118:133" ht="16.5" customHeight="1">
      <c r="DN105" s="3">
        <v>116</v>
      </c>
      <c r="DO105" s="3" t="s">
        <v>457</v>
      </c>
      <c r="DP105" s="3" t="s">
        <v>67</v>
      </c>
      <c r="DQ105" s="209">
        <v>100</v>
      </c>
      <c r="DW105" s="209">
        <v>50</v>
      </c>
      <c r="DZ105" s="8"/>
      <c r="EB105" s="8"/>
      <c r="EC105" s="108"/>
    </row>
    <row r="106" spans="118:133" ht="16.5" customHeight="1">
      <c r="DN106" s="3">
        <v>117</v>
      </c>
      <c r="DO106" s="3" t="s">
        <v>458</v>
      </c>
      <c r="DP106" s="3" t="s">
        <v>67</v>
      </c>
      <c r="DQ106" s="209">
        <v>200</v>
      </c>
      <c r="DW106" s="209">
        <v>100</v>
      </c>
      <c r="DZ106" s="8"/>
      <c r="EB106" s="8"/>
      <c r="EC106" s="108"/>
    </row>
    <row r="107" spans="118:133" ht="16.5" customHeight="1">
      <c r="DN107" s="3">
        <v>118</v>
      </c>
      <c r="DO107" s="3" t="s">
        <v>459</v>
      </c>
      <c r="DP107" s="3" t="s">
        <v>67</v>
      </c>
      <c r="DQ107" s="209">
        <v>100</v>
      </c>
      <c r="DW107" s="209">
        <v>50</v>
      </c>
      <c r="DZ107" s="8"/>
      <c r="EB107" s="8"/>
      <c r="EC107" s="108"/>
    </row>
    <row r="108" spans="118:133" ht="16.5" customHeight="1">
      <c r="DN108" s="3">
        <v>119</v>
      </c>
      <c r="DO108" s="3" t="s">
        <v>460</v>
      </c>
      <c r="DP108" s="3" t="s">
        <v>67</v>
      </c>
      <c r="DQ108" s="209">
        <v>100</v>
      </c>
      <c r="DW108" s="209">
        <v>50</v>
      </c>
      <c r="DZ108" s="8"/>
      <c r="EB108" s="8"/>
      <c r="EC108" s="108"/>
    </row>
    <row r="109" spans="118:133" ht="16.5" customHeight="1">
      <c r="DN109" s="3">
        <v>120</v>
      </c>
      <c r="DO109" s="3" t="s">
        <v>461</v>
      </c>
      <c r="DP109" s="3" t="s">
        <v>67</v>
      </c>
      <c r="DQ109" s="209">
        <v>100</v>
      </c>
      <c r="DW109" s="209">
        <v>50</v>
      </c>
      <c r="DZ109" s="8"/>
      <c r="EB109" s="8"/>
      <c r="EC109" s="108"/>
    </row>
    <row r="110" spans="118:133" ht="16.5" customHeight="1">
      <c r="DN110" s="3">
        <v>122</v>
      </c>
      <c r="DO110" s="3" t="s">
        <v>462</v>
      </c>
      <c r="DP110" s="3" t="s">
        <v>67</v>
      </c>
      <c r="DQ110" s="209">
        <v>300</v>
      </c>
      <c r="DW110" s="209">
        <v>150</v>
      </c>
      <c r="DZ110" s="8"/>
      <c r="EB110" s="8"/>
      <c r="EC110" s="108"/>
    </row>
    <row r="111" spans="118:133" ht="16.5" customHeight="1">
      <c r="DN111" s="3">
        <v>123</v>
      </c>
      <c r="DO111" s="3" t="s">
        <v>463</v>
      </c>
      <c r="DP111" s="3" t="s">
        <v>67</v>
      </c>
      <c r="DQ111" s="209">
        <v>300</v>
      </c>
      <c r="DW111" s="209">
        <v>150</v>
      </c>
      <c r="DZ111" s="8"/>
      <c r="EB111" s="8"/>
      <c r="EC111" s="108"/>
    </row>
    <row r="112" spans="118:133" ht="16.5" customHeight="1">
      <c r="DQ112" s="1"/>
      <c r="DZ112" s="8"/>
      <c r="EB112" s="8"/>
      <c r="EC112" s="108"/>
    </row>
    <row r="113" spans="121:133" ht="16.5" customHeight="1">
      <c r="DQ113" s="1"/>
      <c r="DZ113" s="8"/>
      <c r="EB113" s="8"/>
      <c r="EC113" s="108"/>
    </row>
    <row r="114" spans="121:133" ht="16.5" customHeight="1">
      <c r="DQ114" s="1"/>
      <c r="DZ114" s="8"/>
      <c r="EB114" s="8"/>
      <c r="EC114" s="108"/>
    </row>
    <row r="115" spans="121:133" ht="16.5" customHeight="1">
      <c r="DQ115" s="1"/>
      <c r="DZ115" s="8"/>
      <c r="EB115" s="8"/>
      <c r="EC115" s="108"/>
    </row>
    <row r="116" spans="121:133" ht="16.5" customHeight="1">
      <c r="DQ116" s="8"/>
      <c r="DZ116" s="8"/>
      <c r="EA116" s="24"/>
      <c r="EB116" s="24"/>
      <c r="EC116" s="108"/>
    </row>
    <row r="117" spans="121:133" ht="16.5" customHeight="1">
      <c r="DQ117" s="8"/>
      <c r="DZ117" s="1"/>
      <c r="EA117" s="1"/>
      <c r="EB117" s="1"/>
      <c r="EC117" s="108"/>
    </row>
    <row r="118" spans="121:133" ht="16.5" customHeight="1">
      <c r="DQ118" s="8"/>
      <c r="DZ118" s="8"/>
      <c r="EB118" s="8"/>
      <c r="EC118" s="10"/>
    </row>
    <row r="119" spans="121:133" ht="16.5" customHeight="1">
      <c r="DQ119" s="8"/>
      <c r="DZ119" s="8"/>
      <c r="EB119" s="8"/>
      <c r="EC119" s="10"/>
    </row>
    <row r="120" spans="121:133" ht="16.5" customHeight="1">
      <c r="DQ120" s="8"/>
      <c r="DZ120" s="8"/>
      <c r="EB120" s="8"/>
      <c r="EC120" s="10"/>
    </row>
    <row r="121" spans="121:133" ht="16.5" customHeight="1">
      <c r="DQ121" s="8"/>
      <c r="DZ121" s="8"/>
      <c r="EB121" s="8"/>
      <c r="EC121" s="10"/>
    </row>
    <row r="122" spans="121:133" ht="16.5" customHeight="1">
      <c r="DQ122" s="8"/>
      <c r="DZ122" s="3"/>
      <c r="EA122" s="1"/>
      <c r="EB122" s="3"/>
    </row>
    <row r="123" spans="121:133" ht="16.5" customHeight="1">
      <c r="DQ123" s="8"/>
      <c r="DZ123" s="3"/>
      <c r="EA123" s="1"/>
      <c r="EB123" s="3"/>
    </row>
    <row r="124" spans="121:133" ht="16.5" customHeight="1">
      <c r="DQ124" s="8"/>
      <c r="DZ124" s="3"/>
      <c r="EA124" s="1"/>
      <c r="EB124" s="3"/>
    </row>
    <row r="125" spans="121:133" ht="16.5" customHeight="1">
      <c r="DQ125" s="8"/>
      <c r="DZ125" s="3"/>
      <c r="EA125" s="1"/>
      <c r="EB125" s="3"/>
    </row>
    <row r="126" spans="121:133" ht="16.5" customHeight="1">
      <c r="DQ126" s="8"/>
      <c r="DZ126" s="3"/>
      <c r="EA126" s="1"/>
      <c r="EB126" s="3"/>
    </row>
    <row r="127" spans="121:133" ht="16.5" customHeight="1">
      <c r="DQ127" s="8"/>
      <c r="DZ127" s="8"/>
      <c r="EB127" s="8"/>
      <c r="EC127" s="10"/>
    </row>
    <row r="128" spans="121:133" ht="16.5" customHeight="1">
      <c r="DQ128" s="8"/>
      <c r="DZ128" s="8"/>
      <c r="EB128" s="8"/>
      <c r="EC128" s="10"/>
    </row>
    <row r="129" spans="121:133" ht="16.5" customHeight="1">
      <c r="DQ129" s="8"/>
      <c r="DZ129" s="8"/>
      <c r="EB129" s="8"/>
      <c r="EC129" s="10"/>
    </row>
    <row r="130" spans="121:133" ht="16.5" customHeight="1">
      <c r="DQ130" s="8"/>
      <c r="DZ130" s="8"/>
      <c r="EB130" s="8"/>
      <c r="EC130" s="10"/>
    </row>
    <row r="131" spans="121:133" ht="16.5" customHeight="1">
      <c r="DQ131" s="8"/>
      <c r="DZ131" s="8"/>
      <c r="EB131" s="8"/>
      <c r="EC131" s="10"/>
    </row>
    <row r="132" spans="121:133" ht="16.5" customHeight="1">
      <c r="DQ132" s="8"/>
      <c r="DZ132" s="8"/>
      <c r="EB132" s="8"/>
      <c r="EC132" s="10"/>
    </row>
    <row r="133" spans="121:133" ht="16.5" customHeight="1">
      <c r="DQ133" s="8"/>
      <c r="DZ133" s="8"/>
      <c r="EB133" s="8"/>
      <c r="EC133" s="10"/>
    </row>
    <row r="134" spans="121:133" ht="16.5" customHeight="1">
      <c r="DZ134" s="24"/>
      <c r="EA134" s="24"/>
      <c r="EB134" s="24"/>
      <c r="EC134" s="24"/>
    </row>
    <row r="135" spans="121:133" ht="16.5" customHeight="1">
      <c r="DZ135" s="24"/>
      <c r="EA135" s="24"/>
      <c r="EB135" s="24"/>
      <c r="EC135" s="24"/>
    </row>
    <row r="136" spans="121:133" ht="16.5" customHeight="1">
      <c r="DZ136" s="24"/>
      <c r="EA136" s="24"/>
      <c r="EB136" s="24"/>
      <c r="EC136" s="24"/>
    </row>
    <row r="137" spans="121:133" ht="16.5" customHeight="1">
      <c r="DZ137" s="24"/>
      <c r="EA137" s="24"/>
      <c r="EB137" s="24"/>
      <c r="EC137" s="24"/>
    </row>
    <row r="138" spans="121:133" ht="16.5" customHeight="1">
      <c r="DZ138" s="24"/>
      <c r="EA138" s="24"/>
      <c r="EB138" s="24"/>
      <c r="EC138" s="24"/>
    </row>
    <row r="139" spans="121:133" ht="16.5" customHeight="1">
      <c r="DZ139" s="8"/>
      <c r="EB139" s="8"/>
      <c r="EC139" s="8"/>
    </row>
    <row r="140" spans="121:133" ht="16.5" customHeight="1">
      <c r="DZ140" s="8"/>
      <c r="EB140" s="8"/>
      <c r="EC140" s="8"/>
    </row>
    <row r="141" spans="121:133" ht="16.5" customHeight="1">
      <c r="DZ141" s="8"/>
      <c r="EB141" s="8"/>
      <c r="EC141" s="8"/>
    </row>
  </sheetData>
  <sheetProtection algorithmName="SHA-512" hashValue="oCfBk91uHvvhLaNaJclmTymQWi2nQUCuDQ7hYccROn8aHrHMS+63a0Hx2hT9dH49vYVQa3rui/r+GaEnzAc3yQ==" saltValue="IQ66lO2HbLP48kqja77bqQ==" spinCount="100000" sheet="1" formatCells="0" selectLockedCells="1"/>
  <mergeCells count="626">
    <mergeCell ref="C12:D12"/>
    <mergeCell ref="E12:F12"/>
    <mergeCell ref="E13:F13"/>
    <mergeCell ref="V2:AE4"/>
    <mergeCell ref="C5:D6"/>
    <mergeCell ref="E5:F6"/>
    <mergeCell ref="G5:H6"/>
    <mergeCell ref="S7:T8"/>
    <mergeCell ref="U7:U8"/>
    <mergeCell ref="V7:V8"/>
    <mergeCell ref="W7:X8"/>
    <mergeCell ref="Y7:Y8"/>
    <mergeCell ref="Z7:AA8"/>
    <mergeCell ref="AB7:AB8"/>
    <mergeCell ref="AF7:AO8"/>
    <mergeCell ref="C8:D10"/>
    <mergeCell ref="E8:O10"/>
    <mergeCell ref="S9:T10"/>
    <mergeCell ref="U9:U10"/>
    <mergeCell ref="V9:V10"/>
    <mergeCell ref="W9:X10"/>
    <mergeCell ref="Y9:Y10"/>
    <mergeCell ref="B2:U3"/>
    <mergeCell ref="AW2:AX3"/>
    <mergeCell ref="CN4:CO13"/>
    <mergeCell ref="CP4:CQ5"/>
    <mergeCell ref="G13:H13"/>
    <mergeCell ref="R12:U13"/>
    <mergeCell ref="AH12:AJ12"/>
    <mergeCell ref="AK12:AL13"/>
    <mergeCell ref="Q7:R8"/>
    <mergeCell ref="AD7:AE8"/>
    <mergeCell ref="AH13:AJ13"/>
    <mergeCell ref="V12:Y13"/>
    <mergeCell ref="Z9:AA10"/>
    <mergeCell ref="AB9:AB10"/>
    <mergeCell ref="AP9:AQ10"/>
    <mergeCell ref="AR9:AW10"/>
    <mergeCell ref="AP7:AQ8"/>
    <mergeCell ref="AR7:AW8"/>
    <mergeCell ref="AS2:AT3"/>
    <mergeCell ref="AA14:AC14"/>
    <mergeCell ref="AE14:AG14"/>
    <mergeCell ref="CT15:CT16"/>
    <mergeCell ref="AH16:AH17"/>
    <mergeCell ref="AI16:AJ17"/>
    <mergeCell ref="C61:U61"/>
    <mergeCell ref="Z12:AC13"/>
    <mergeCell ref="AD12:AG13"/>
    <mergeCell ref="Q9:R10"/>
    <mergeCell ref="AF9:AO10"/>
    <mergeCell ref="CP12:CP13"/>
    <mergeCell ref="CQ12:CQ13"/>
    <mergeCell ref="AP13:AQ13"/>
    <mergeCell ref="AH18:AJ19"/>
    <mergeCell ref="AK18:AL19"/>
    <mergeCell ref="D54:U54"/>
    <mergeCell ref="C55:U55"/>
    <mergeCell ref="C56:U56"/>
    <mergeCell ref="C57:U57"/>
    <mergeCell ref="C58:U58"/>
    <mergeCell ref="C59:U59"/>
    <mergeCell ref="C60:U60"/>
    <mergeCell ref="M20:M22"/>
    <mergeCell ref="O20:Q20"/>
    <mergeCell ref="DF4:DF13"/>
    <mergeCell ref="DG4:DG13"/>
    <mergeCell ref="AD9:AE10"/>
    <mergeCell ref="G12:J12"/>
    <mergeCell ref="K12:L12"/>
    <mergeCell ref="N12:Q13"/>
    <mergeCell ref="CR4:CR5"/>
    <mergeCell ref="DC4:DD5"/>
    <mergeCell ref="DE4:DE13"/>
    <mergeCell ref="AM12:AO13"/>
    <mergeCell ref="AP12:AQ12"/>
    <mergeCell ref="AT12:AV13"/>
    <mergeCell ref="AR12:AS13"/>
    <mergeCell ref="B14:B19"/>
    <mergeCell ref="C14:C16"/>
    <mergeCell ref="D14:D16"/>
    <mergeCell ref="G14:H14"/>
    <mergeCell ref="G18:H18"/>
    <mergeCell ref="AD18:AG18"/>
    <mergeCell ref="R19:U19"/>
    <mergeCell ref="V19:Y19"/>
    <mergeCell ref="Z19:AC19"/>
    <mergeCell ref="AD19:AG19"/>
    <mergeCell ref="M17:M19"/>
    <mergeCell ref="O17:Q17"/>
    <mergeCell ref="S17:U17"/>
    <mergeCell ref="W17:Y17"/>
    <mergeCell ref="AA17:AC17"/>
    <mergeCell ref="AE17:AG17"/>
    <mergeCell ref="N18:Q18"/>
    <mergeCell ref="R18:U18"/>
    <mergeCell ref="G16:H16"/>
    <mergeCell ref="N16:Q16"/>
    <mergeCell ref="R16:U16"/>
    <mergeCell ref="V16:Y16"/>
    <mergeCell ref="Z16:AC16"/>
    <mergeCell ref="AD16:AG16"/>
    <mergeCell ref="AK16:AL17"/>
    <mergeCell ref="AT14:AV19"/>
    <mergeCell ref="G15:H15"/>
    <mergeCell ref="N15:Q15"/>
    <mergeCell ref="R15:U15"/>
    <mergeCell ref="V15:Y15"/>
    <mergeCell ref="Z15:AC15"/>
    <mergeCell ref="AD15:AG15"/>
    <mergeCell ref="AM16:AO17"/>
    <mergeCell ref="G17:H17"/>
    <mergeCell ref="AH14:AH15"/>
    <mergeCell ref="AI14:AJ15"/>
    <mergeCell ref="AK14:AL15"/>
    <mergeCell ref="AM14:AO15"/>
    <mergeCell ref="AP14:AQ19"/>
    <mergeCell ref="V18:Y18"/>
    <mergeCell ref="Z18:AC18"/>
    <mergeCell ref="AM18:AO19"/>
    <mergeCell ref="G19:H19"/>
    <mergeCell ref="N19:Q19"/>
    <mergeCell ref="M14:M16"/>
    <mergeCell ref="O14:Q14"/>
    <mergeCell ref="S14:U14"/>
    <mergeCell ref="W14:Y14"/>
    <mergeCell ref="AE20:AG20"/>
    <mergeCell ref="B20:B25"/>
    <mergeCell ref="C20:C22"/>
    <mergeCell ref="D20:D22"/>
    <mergeCell ref="G20:H20"/>
    <mergeCell ref="G24:H24"/>
    <mergeCell ref="AD24:AG24"/>
    <mergeCell ref="G25:H25"/>
    <mergeCell ref="N25:Q25"/>
    <mergeCell ref="S20:U20"/>
    <mergeCell ref="W20:Y20"/>
    <mergeCell ref="AA20:AC20"/>
    <mergeCell ref="CT21:CT22"/>
    <mergeCell ref="G22:H22"/>
    <mergeCell ref="N22:Q22"/>
    <mergeCell ref="R22:U22"/>
    <mergeCell ref="V22:Y22"/>
    <mergeCell ref="Z22:AC22"/>
    <mergeCell ref="AD22:AG22"/>
    <mergeCell ref="AH22:AH23"/>
    <mergeCell ref="AI22:AJ23"/>
    <mergeCell ref="AK22:AL23"/>
    <mergeCell ref="AT20:AV25"/>
    <mergeCell ref="G21:H21"/>
    <mergeCell ref="N21:Q21"/>
    <mergeCell ref="R21:U21"/>
    <mergeCell ref="V21:Y21"/>
    <mergeCell ref="Z21:AC21"/>
    <mergeCell ref="AD21:AG21"/>
    <mergeCell ref="AM22:AO23"/>
    <mergeCell ref="G23:H23"/>
    <mergeCell ref="AH20:AH21"/>
    <mergeCell ref="AI20:AJ21"/>
    <mergeCell ref="AK20:AL21"/>
    <mergeCell ref="AM20:AO21"/>
    <mergeCell ref="AP20:AQ25"/>
    <mergeCell ref="AH30:AJ31"/>
    <mergeCell ref="AK30:AL31"/>
    <mergeCell ref="AM30:AO31"/>
    <mergeCell ref="G31:H31"/>
    <mergeCell ref="N31:Q31"/>
    <mergeCell ref="R25:U25"/>
    <mergeCell ref="V25:Y25"/>
    <mergeCell ref="Z25:AC25"/>
    <mergeCell ref="AD25:AG25"/>
    <mergeCell ref="M23:M25"/>
    <mergeCell ref="O23:Q23"/>
    <mergeCell ref="S23:U23"/>
    <mergeCell ref="W23:Y23"/>
    <mergeCell ref="AA23:AC23"/>
    <mergeCell ref="AE23:AG23"/>
    <mergeCell ref="N24:Q24"/>
    <mergeCell ref="R24:U24"/>
    <mergeCell ref="V24:Y24"/>
    <mergeCell ref="Z24:AC24"/>
    <mergeCell ref="AH24:AJ25"/>
    <mergeCell ref="AK24:AL25"/>
    <mergeCell ref="AM24:AO25"/>
    <mergeCell ref="M26:M28"/>
    <mergeCell ref="O26:Q26"/>
    <mergeCell ref="AE26:AG26"/>
    <mergeCell ref="B26:B31"/>
    <mergeCell ref="C26:C28"/>
    <mergeCell ref="D26:D28"/>
    <mergeCell ref="G26:H26"/>
    <mergeCell ref="G30:H30"/>
    <mergeCell ref="AD30:AG30"/>
    <mergeCell ref="R31:U31"/>
    <mergeCell ref="V31:Y31"/>
    <mergeCell ref="Z31:AC31"/>
    <mergeCell ref="AD31:AG31"/>
    <mergeCell ref="M29:M31"/>
    <mergeCell ref="O29:Q29"/>
    <mergeCell ref="S29:U29"/>
    <mergeCell ref="W29:Y29"/>
    <mergeCell ref="AA29:AC29"/>
    <mergeCell ref="AE29:AG29"/>
    <mergeCell ref="N30:Q30"/>
    <mergeCell ref="R30:U30"/>
    <mergeCell ref="V30:Y30"/>
    <mergeCell ref="Z30:AC30"/>
    <mergeCell ref="S26:U26"/>
    <mergeCell ref="W26:Y26"/>
    <mergeCell ref="AA26:AC26"/>
    <mergeCell ref="CT27:CT28"/>
    <mergeCell ref="G28:H28"/>
    <mergeCell ref="N28:Q28"/>
    <mergeCell ref="R28:U28"/>
    <mergeCell ref="V28:Y28"/>
    <mergeCell ref="Z28:AC28"/>
    <mergeCell ref="AD28:AG28"/>
    <mergeCell ref="AH28:AH29"/>
    <mergeCell ref="AI28:AJ29"/>
    <mergeCell ref="AK28:AL29"/>
    <mergeCell ref="AT26:AV31"/>
    <mergeCell ref="G27:H27"/>
    <mergeCell ref="N27:Q27"/>
    <mergeCell ref="R27:U27"/>
    <mergeCell ref="V27:Y27"/>
    <mergeCell ref="Z27:AC27"/>
    <mergeCell ref="AD27:AG27"/>
    <mergeCell ref="AM28:AO29"/>
    <mergeCell ref="G29:H29"/>
    <mergeCell ref="AH26:AH27"/>
    <mergeCell ref="AI26:AJ27"/>
    <mergeCell ref="AK26:AL27"/>
    <mergeCell ref="AM26:AO27"/>
    <mergeCell ref="AP26:AQ31"/>
    <mergeCell ref="AE32:AG32"/>
    <mergeCell ref="B32:B37"/>
    <mergeCell ref="C32:C34"/>
    <mergeCell ref="D32:D34"/>
    <mergeCell ref="G32:H32"/>
    <mergeCell ref="G36:H36"/>
    <mergeCell ref="AD36:AG36"/>
    <mergeCell ref="G37:H37"/>
    <mergeCell ref="N37:Q37"/>
    <mergeCell ref="M32:M34"/>
    <mergeCell ref="O32:Q32"/>
    <mergeCell ref="S32:U32"/>
    <mergeCell ref="W32:Y32"/>
    <mergeCell ref="AA32:AC32"/>
    <mergeCell ref="CT33:CT34"/>
    <mergeCell ref="G34:H34"/>
    <mergeCell ref="N34:Q34"/>
    <mergeCell ref="R34:U34"/>
    <mergeCell ref="V34:Y34"/>
    <mergeCell ref="Z34:AC34"/>
    <mergeCell ref="AD34:AG34"/>
    <mergeCell ref="AH34:AH35"/>
    <mergeCell ref="AI34:AJ35"/>
    <mergeCell ref="AK34:AL35"/>
    <mergeCell ref="AT32:AV37"/>
    <mergeCell ref="G33:H33"/>
    <mergeCell ref="N33:Q33"/>
    <mergeCell ref="R33:U33"/>
    <mergeCell ref="V33:Y33"/>
    <mergeCell ref="Z33:AC33"/>
    <mergeCell ref="AD33:AG33"/>
    <mergeCell ref="AM34:AO35"/>
    <mergeCell ref="G35:H35"/>
    <mergeCell ref="AH32:AH33"/>
    <mergeCell ref="AI32:AJ33"/>
    <mergeCell ref="AK32:AL33"/>
    <mergeCell ref="AM32:AO33"/>
    <mergeCell ref="AP32:AQ37"/>
    <mergeCell ref="AH42:AJ43"/>
    <mergeCell ref="AK42:AL43"/>
    <mergeCell ref="AM42:AO43"/>
    <mergeCell ref="G43:H43"/>
    <mergeCell ref="N43:Q43"/>
    <mergeCell ref="R37:U37"/>
    <mergeCell ref="V37:Y37"/>
    <mergeCell ref="Z37:AC37"/>
    <mergeCell ref="AD37:AG37"/>
    <mergeCell ref="M35:M37"/>
    <mergeCell ref="O35:Q35"/>
    <mergeCell ref="S35:U35"/>
    <mergeCell ref="W35:Y35"/>
    <mergeCell ref="AA35:AC35"/>
    <mergeCell ref="AE35:AG35"/>
    <mergeCell ref="N36:Q36"/>
    <mergeCell ref="R36:U36"/>
    <mergeCell ref="V36:Y36"/>
    <mergeCell ref="Z36:AC36"/>
    <mergeCell ref="AH36:AJ37"/>
    <mergeCell ref="AK36:AL37"/>
    <mergeCell ref="AM36:AO37"/>
    <mergeCell ref="M38:M40"/>
    <mergeCell ref="O38:Q38"/>
    <mergeCell ref="AA38:AC38"/>
    <mergeCell ref="AE38:AG38"/>
    <mergeCell ref="B38:B43"/>
    <mergeCell ref="C38:C40"/>
    <mergeCell ref="D38:D40"/>
    <mergeCell ref="G38:H38"/>
    <mergeCell ref="G42:H42"/>
    <mergeCell ref="AD42:AG42"/>
    <mergeCell ref="R43:U43"/>
    <mergeCell ref="V43:Y43"/>
    <mergeCell ref="Z43:AC43"/>
    <mergeCell ref="AD43:AG43"/>
    <mergeCell ref="M41:M43"/>
    <mergeCell ref="O41:Q41"/>
    <mergeCell ref="S41:U41"/>
    <mergeCell ref="W41:Y41"/>
    <mergeCell ref="AA41:AC41"/>
    <mergeCell ref="AE41:AG41"/>
    <mergeCell ref="N42:Q42"/>
    <mergeCell ref="R42:U42"/>
    <mergeCell ref="V42:Y42"/>
    <mergeCell ref="Z42:AC42"/>
    <mergeCell ref="S38:U38"/>
    <mergeCell ref="W38:Y38"/>
    <mergeCell ref="CT39:CT40"/>
    <mergeCell ref="G40:H40"/>
    <mergeCell ref="N40:Q40"/>
    <mergeCell ref="R40:U40"/>
    <mergeCell ref="V40:Y40"/>
    <mergeCell ref="Z40:AC40"/>
    <mergeCell ref="AD40:AG40"/>
    <mergeCell ref="AH40:AH41"/>
    <mergeCell ref="AI40:AJ41"/>
    <mergeCell ref="AK40:AL41"/>
    <mergeCell ref="AT38:AV43"/>
    <mergeCell ref="G39:H39"/>
    <mergeCell ref="N39:Q39"/>
    <mergeCell ref="R39:U39"/>
    <mergeCell ref="V39:Y39"/>
    <mergeCell ref="Z39:AC39"/>
    <mergeCell ref="AD39:AG39"/>
    <mergeCell ref="AM40:AO41"/>
    <mergeCell ref="G41:H41"/>
    <mergeCell ref="AH38:AH39"/>
    <mergeCell ref="AI38:AJ39"/>
    <mergeCell ref="AK38:AL39"/>
    <mergeCell ref="AM38:AO39"/>
    <mergeCell ref="AP38:AQ43"/>
    <mergeCell ref="O44:Q44"/>
    <mergeCell ref="S44:U44"/>
    <mergeCell ref="W44:Y44"/>
    <mergeCell ref="AA44:AC44"/>
    <mergeCell ref="AE44:AG44"/>
    <mergeCell ref="B44:B49"/>
    <mergeCell ref="C44:C46"/>
    <mergeCell ref="D44:D46"/>
    <mergeCell ref="G44:H44"/>
    <mergeCell ref="G48:H48"/>
    <mergeCell ref="G49:H49"/>
    <mergeCell ref="N49:Q49"/>
    <mergeCell ref="R49:U49"/>
    <mergeCell ref="V49:Y49"/>
    <mergeCell ref="Z49:AC49"/>
    <mergeCell ref="AD49:AG49"/>
    <mergeCell ref="M47:M49"/>
    <mergeCell ref="O47:Q47"/>
    <mergeCell ref="S47:U47"/>
    <mergeCell ref="W47:Y47"/>
    <mergeCell ref="AA47:AC47"/>
    <mergeCell ref="AE47:AG47"/>
    <mergeCell ref="N48:Q48"/>
    <mergeCell ref="R48:U48"/>
    <mergeCell ref="CT45:CT46"/>
    <mergeCell ref="G46:H46"/>
    <mergeCell ref="N46:Q46"/>
    <mergeCell ref="R46:U46"/>
    <mergeCell ref="V46:Y46"/>
    <mergeCell ref="Z46:AC46"/>
    <mergeCell ref="AD46:AG46"/>
    <mergeCell ref="AH46:AH47"/>
    <mergeCell ref="AI46:AJ47"/>
    <mergeCell ref="AK46:AL47"/>
    <mergeCell ref="AT44:AV49"/>
    <mergeCell ref="G45:H45"/>
    <mergeCell ref="N45:Q45"/>
    <mergeCell ref="R45:U45"/>
    <mergeCell ref="V45:Y45"/>
    <mergeCell ref="Z45:AC45"/>
    <mergeCell ref="AD45:AG45"/>
    <mergeCell ref="AM46:AO47"/>
    <mergeCell ref="G47:H47"/>
    <mergeCell ref="AH44:AH45"/>
    <mergeCell ref="AI44:AJ45"/>
    <mergeCell ref="AK44:AL45"/>
    <mergeCell ref="AM44:AO45"/>
    <mergeCell ref="M44:M46"/>
    <mergeCell ref="V48:Y48"/>
    <mergeCell ref="Z48:AC48"/>
    <mergeCell ref="AJ50:AJ51"/>
    <mergeCell ref="AK50:AL51"/>
    <mergeCell ref="AM50:AO51"/>
    <mergeCell ref="AP50:AQ51"/>
    <mergeCell ref="AW54:AX54"/>
    <mergeCell ref="AW58:AX58"/>
    <mergeCell ref="BL52:BM52"/>
    <mergeCell ref="AW55:AX56"/>
    <mergeCell ref="Z58:AA58"/>
    <mergeCell ref="AB58:AD58"/>
    <mergeCell ref="AE58:AG58"/>
    <mergeCell ref="AH58:AJ58"/>
    <mergeCell ref="AK58:AM58"/>
    <mergeCell ref="AW48:AX49"/>
    <mergeCell ref="CA54:CD54"/>
    <mergeCell ref="Z54:AA54"/>
    <mergeCell ref="AB54:AD54"/>
    <mergeCell ref="AE54:AG54"/>
    <mergeCell ref="AH54:AJ54"/>
    <mergeCell ref="AK54:AM54"/>
    <mergeCell ref="AN54:AP54"/>
    <mergeCell ref="AQ54:AR54"/>
    <mergeCell ref="AS54:AT54"/>
    <mergeCell ref="AU54:AV54"/>
    <mergeCell ref="BL53:BM54"/>
    <mergeCell ref="BN53:BO54"/>
    <mergeCell ref="Z53:AD53"/>
    <mergeCell ref="AS53:AV53"/>
    <mergeCell ref="BH54:BK54"/>
    <mergeCell ref="AH55:AJ55"/>
    <mergeCell ref="AK55:AM55"/>
    <mergeCell ref="AN55:AP55"/>
    <mergeCell ref="AQ55:AR55"/>
    <mergeCell ref="BH55:BI55"/>
    <mergeCell ref="BJ55:BL55"/>
    <mergeCell ref="BN52:BO52"/>
    <mergeCell ref="AD48:AG48"/>
    <mergeCell ref="AH48:AJ49"/>
    <mergeCell ref="AK48:AL49"/>
    <mergeCell ref="AM48:AO49"/>
    <mergeCell ref="AP44:AQ49"/>
    <mergeCell ref="AW44:AX44"/>
    <mergeCell ref="AW45:AX46"/>
    <mergeCell ref="AW47:AX47"/>
    <mergeCell ref="CC56:CD56"/>
    <mergeCell ref="Z56:AA56"/>
    <mergeCell ref="AB56:AD56"/>
    <mergeCell ref="AE56:AG56"/>
    <mergeCell ref="AH56:AJ56"/>
    <mergeCell ref="AK56:AM56"/>
    <mergeCell ref="AS55:AT55"/>
    <mergeCell ref="AU55:AV55"/>
    <mergeCell ref="BH56:BI56"/>
    <mergeCell ref="BJ56:BL56"/>
    <mergeCell ref="BM56:BO56"/>
    <mergeCell ref="BP56:BR56"/>
    <mergeCell ref="BS56:BU56"/>
    <mergeCell ref="BV56:BX56"/>
    <mergeCell ref="BY55:BZ55"/>
    <mergeCell ref="CA55:CB55"/>
    <mergeCell ref="CC55:CD55"/>
    <mergeCell ref="BM55:BO55"/>
    <mergeCell ref="BP55:BR55"/>
    <mergeCell ref="BS55:BU55"/>
    <mergeCell ref="BV55:BX55"/>
    <mergeCell ref="Z55:AA55"/>
    <mergeCell ref="AB55:AD55"/>
    <mergeCell ref="AE55:AG55"/>
    <mergeCell ref="CC57:CD57"/>
    <mergeCell ref="BM57:BO57"/>
    <mergeCell ref="BP57:BR57"/>
    <mergeCell ref="BS57:BU57"/>
    <mergeCell ref="BV57:BX57"/>
    <mergeCell ref="BY57:BZ57"/>
    <mergeCell ref="CA57:CB57"/>
    <mergeCell ref="AN56:AP56"/>
    <mergeCell ref="BY58:BZ58"/>
    <mergeCell ref="CA58:CB58"/>
    <mergeCell ref="CC58:CD58"/>
    <mergeCell ref="AN58:AP58"/>
    <mergeCell ref="AQ58:AR58"/>
    <mergeCell ref="BH58:BI58"/>
    <mergeCell ref="BJ58:BL58"/>
    <mergeCell ref="BM58:BO58"/>
    <mergeCell ref="BP58:BR58"/>
    <mergeCell ref="BS58:BU58"/>
    <mergeCell ref="BV58:BX58"/>
    <mergeCell ref="AQ56:AR56"/>
    <mergeCell ref="AS56:AT56"/>
    <mergeCell ref="AU56:AV56"/>
    <mergeCell ref="BY56:BZ56"/>
    <mergeCell ref="CA56:CB56"/>
    <mergeCell ref="BV59:BX59"/>
    <mergeCell ref="BY59:BZ59"/>
    <mergeCell ref="Z57:AA57"/>
    <mergeCell ref="AB57:AD57"/>
    <mergeCell ref="AE57:AG57"/>
    <mergeCell ref="AH57:AJ57"/>
    <mergeCell ref="AK57:AM57"/>
    <mergeCell ref="AN59:AP59"/>
    <mergeCell ref="AQ59:AR59"/>
    <mergeCell ref="AS59:AT59"/>
    <mergeCell ref="AU59:AV59"/>
    <mergeCell ref="BH57:BI57"/>
    <mergeCell ref="BJ57:BL57"/>
    <mergeCell ref="AN57:AP57"/>
    <mergeCell ref="AQ57:AR57"/>
    <mergeCell ref="AS57:AT57"/>
    <mergeCell ref="AU57:AV57"/>
    <mergeCell ref="AS58:AT58"/>
    <mergeCell ref="AU58:AV58"/>
    <mergeCell ref="AW59:AX60"/>
    <mergeCell ref="BV61:BX61"/>
    <mergeCell ref="AK60:AM60"/>
    <mergeCell ref="AN60:AP60"/>
    <mergeCell ref="AQ60:AR60"/>
    <mergeCell ref="AS60:AT60"/>
    <mergeCell ref="AU60:AV60"/>
    <mergeCell ref="CA59:CB59"/>
    <mergeCell ref="CC59:CD59"/>
    <mergeCell ref="Z59:AA59"/>
    <mergeCell ref="AB59:AD59"/>
    <mergeCell ref="AE59:AG59"/>
    <mergeCell ref="AH59:AJ59"/>
    <mergeCell ref="AK59:AM59"/>
    <mergeCell ref="BH59:BI59"/>
    <mergeCell ref="BJ59:BL59"/>
    <mergeCell ref="BM59:BO59"/>
    <mergeCell ref="BP59:BR59"/>
    <mergeCell ref="CC60:CD60"/>
    <mergeCell ref="BM60:BO60"/>
    <mergeCell ref="BP60:BR60"/>
    <mergeCell ref="BS60:BU60"/>
    <mergeCell ref="BV60:BX60"/>
    <mergeCell ref="BY60:BZ60"/>
    <mergeCell ref="BS59:BU59"/>
    <mergeCell ref="AH61:AJ61"/>
    <mergeCell ref="AK61:AM61"/>
    <mergeCell ref="AN61:AP61"/>
    <mergeCell ref="AQ61:AR61"/>
    <mergeCell ref="BH61:BI61"/>
    <mergeCell ref="BJ61:BL61"/>
    <mergeCell ref="BM61:BO61"/>
    <mergeCell ref="BP61:BR61"/>
    <mergeCell ref="BS61:BU61"/>
    <mergeCell ref="BS62:BU62"/>
    <mergeCell ref="BV62:BX62"/>
    <mergeCell ref="BY62:BZ62"/>
    <mergeCell ref="CA62:CB62"/>
    <mergeCell ref="CC62:CD62"/>
    <mergeCell ref="AS61:AT61"/>
    <mergeCell ref="Z60:AA60"/>
    <mergeCell ref="AB60:AD60"/>
    <mergeCell ref="AE60:AG60"/>
    <mergeCell ref="AH60:AJ60"/>
    <mergeCell ref="AU61:AV61"/>
    <mergeCell ref="BH62:BI62"/>
    <mergeCell ref="BJ62:BL62"/>
    <mergeCell ref="BM62:BO62"/>
    <mergeCell ref="BP62:BR62"/>
    <mergeCell ref="BH60:BI60"/>
    <mergeCell ref="BJ60:BL60"/>
    <mergeCell ref="BY61:BZ61"/>
    <mergeCell ref="CA61:CB61"/>
    <mergeCell ref="CA60:CB60"/>
    <mergeCell ref="CC61:CD61"/>
    <mergeCell ref="Z61:AA61"/>
    <mergeCell ref="AB61:AD61"/>
    <mergeCell ref="AE61:AG61"/>
    <mergeCell ref="AR14:AS14"/>
    <mergeCell ref="AR15:AS19"/>
    <mergeCell ref="AR20:AS20"/>
    <mergeCell ref="AR21:AS25"/>
    <mergeCell ref="AR26:AS26"/>
    <mergeCell ref="AR27:AS31"/>
    <mergeCell ref="AR32:AS32"/>
    <mergeCell ref="AR33:AS37"/>
    <mergeCell ref="AR38:AS38"/>
    <mergeCell ref="AR39:AS43"/>
    <mergeCell ref="AR44:AS44"/>
    <mergeCell ref="AR45:AS49"/>
    <mergeCell ref="AW12:AX13"/>
    <mergeCell ref="AW14:AX14"/>
    <mergeCell ref="AW15:AX16"/>
    <mergeCell ref="AW17:AX17"/>
    <mergeCell ref="AW18:AX19"/>
    <mergeCell ref="AW20:AX20"/>
    <mergeCell ref="AW21:AX22"/>
    <mergeCell ref="AW23:AX23"/>
    <mergeCell ref="AW24:AX25"/>
    <mergeCell ref="AW26:AX26"/>
    <mergeCell ref="AW27:AX28"/>
    <mergeCell ref="AW29:AX29"/>
    <mergeCell ref="AW30:AX31"/>
    <mergeCell ref="AW32:AX32"/>
    <mergeCell ref="AW33:AX34"/>
    <mergeCell ref="AW35:AX35"/>
    <mergeCell ref="AW36:AX37"/>
    <mergeCell ref="AW38:AX38"/>
    <mergeCell ref="AW39:AX40"/>
    <mergeCell ref="AW41:AX41"/>
    <mergeCell ref="AW42:AX43"/>
    <mergeCell ref="E14:F16"/>
    <mergeCell ref="C17:D17"/>
    <mergeCell ref="E17:F17"/>
    <mergeCell ref="C18:D19"/>
    <mergeCell ref="E18:F19"/>
    <mergeCell ref="E20:F22"/>
    <mergeCell ref="C23:D23"/>
    <mergeCell ref="E23:F23"/>
    <mergeCell ref="C24:D25"/>
    <mergeCell ref="E24:F25"/>
    <mergeCell ref="E26:F28"/>
    <mergeCell ref="C29:D29"/>
    <mergeCell ref="E29:F29"/>
    <mergeCell ref="C30:D31"/>
    <mergeCell ref="E30:F31"/>
    <mergeCell ref="E32:F34"/>
    <mergeCell ref="E44:F46"/>
    <mergeCell ref="C47:D47"/>
    <mergeCell ref="E47:F47"/>
    <mergeCell ref="C48:D49"/>
    <mergeCell ref="E48:F49"/>
    <mergeCell ref="C35:D35"/>
    <mergeCell ref="E35:F35"/>
    <mergeCell ref="C36:D37"/>
    <mergeCell ref="E36:F37"/>
    <mergeCell ref="E38:F40"/>
    <mergeCell ref="C41:D41"/>
    <mergeCell ref="E41:F41"/>
    <mergeCell ref="C42:D43"/>
    <mergeCell ref="E42:F43"/>
  </mergeCells>
  <phoneticPr fontId="4"/>
  <conditionalFormatting sqref="K12 N12 R12 V12 Z12 AD12 I13">
    <cfRule type="cellIs" priority="1" operator="notEqual">
      <formula>"0"</formula>
    </cfRule>
  </conditionalFormatting>
  <conditionalFormatting sqref="O14:P14">
    <cfRule type="cellIs" priority="56" operator="notEqual">
      <formula>"0"</formula>
    </cfRule>
  </conditionalFormatting>
  <conditionalFormatting sqref="O17:P17 N19:P19">
    <cfRule type="cellIs" priority="57" operator="notEqual">
      <formula>"0"</formula>
    </cfRule>
  </conditionalFormatting>
  <conditionalFormatting sqref="O20:P20">
    <cfRule type="cellIs" priority="27" operator="notEqual">
      <formula>"0"</formula>
    </cfRule>
  </conditionalFormatting>
  <conditionalFormatting sqref="O23:P23 N25:P25">
    <cfRule type="cellIs" priority="67" operator="notEqual">
      <formula>"0"</formula>
    </cfRule>
  </conditionalFormatting>
  <conditionalFormatting sqref="O26:P26">
    <cfRule type="cellIs" priority="22" operator="notEqual">
      <formula>"0"</formula>
    </cfRule>
  </conditionalFormatting>
  <conditionalFormatting sqref="O29:P29 N31:P31">
    <cfRule type="cellIs" priority="77" operator="notEqual">
      <formula>"0"</formula>
    </cfRule>
  </conditionalFormatting>
  <conditionalFormatting sqref="O32:P32">
    <cfRule type="cellIs" priority="17" operator="notEqual">
      <formula>"0"</formula>
    </cfRule>
  </conditionalFormatting>
  <conditionalFormatting sqref="O35:P35 N37:P37">
    <cfRule type="cellIs" priority="87" operator="notEqual">
      <formula>"0"</formula>
    </cfRule>
  </conditionalFormatting>
  <conditionalFormatting sqref="O38:P38">
    <cfRule type="cellIs" priority="12" operator="notEqual">
      <formula>"0"</formula>
    </cfRule>
  </conditionalFormatting>
  <conditionalFormatting sqref="O41:P41 N43:P43">
    <cfRule type="cellIs" priority="97" operator="notEqual">
      <formula>"0"</formula>
    </cfRule>
  </conditionalFormatting>
  <conditionalFormatting sqref="O44:P44">
    <cfRule type="cellIs" priority="7" operator="notEqual">
      <formula>"0"</formula>
    </cfRule>
  </conditionalFormatting>
  <conditionalFormatting sqref="O47:P47 N49:P49">
    <cfRule type="cellIs" priority="107" operator="notEqual">
      <formula>"0"</formula>
    </cfRule>
  </conditionalFormatting>
  <conditionalFormatting sqref="S14:T14">
    <cfRule type="cellIs" priority="54" operator="notEqual">
      <formula>"0"</formula>
    </cfRule>
  </conditionalFormatting>
  <conditionalFormatting sqref="S17:T17 R19:T19">
    <cfRule type="cellIs" priority="55" operator="notEqual">
      <formula>"0"</formula>
    </cfRule>
  </conditionalFormatting>
  <conditionalFormatting sqref="S20:T20">
    <cfRule type="cellIs" priority="26" operator="notEqual">
      <formula>"0"</formula>
    </cfRule>
  </conditionalFormatting>
  <conditionalFormatting sqref="S23:T23 R25:T25">
    <cfRule type="cellIs" priority="65" operator="notEqual">
      <formula>"0"</formula>
    </cfRule>
  </conditionalFormatting>
  <conditionalFormatting sqref="S26:T26">
    <cfRule type="cellIs" priority="21" operator="notEqual">
      <formula>"0"</formula>
    </cfRule>
  </conditionalFormatting>
  <conditionalFormatting sqref="S29:T29 R31:T31">
    <cfRule type="cellIs" priority="75" operator="notEqual">
      <formula>"0"</formula>
    </cfRule>
  </conditionalFormatting>
  <conditionalFormatting sqref="S32:T32">
    <cfRule type="cellIs" priority="16" operator="notEqual">
      <formula>"0"</formula>
    </cfRule>
  </conditionalFormatting>
  <conditionalFormatting sqref="S35:T35 R37:T37">
    <cfRule type="cellIs" priority="85" operator="notEqual">
      <formula>"0"</formula>
    </cfRule>
  </conditionalFormatting>
  <conditionalFormatting sqref="S38:T38">
    <cfRule type="cellIs" priority="11" operator="notEqual">
      <formula>"0"</formula>
    </cfRule>
  </conditionalFormatting>
  <conditionalFormatting sqref="S41:T41 R43:T43">
    <cfRule type="cellIs" priority="95" operator="notEqual">
      <formula>"0"</formula>
    </cfRule>
  </conditionalFormatting>
  <conditionalFormatting sqref="S44:T44">
    <cfRule type="cellIs" priority="6" operator="notEqual">
      <formula>"0"</formula>
    </cfRule>
  </conditionalFormatting>
  <conditionalFormatting sqref="S47:T47 R49:T49">
    <cfRule type="cellIs" priority="105" operator="notEqual">
      <formula>"0"</formula>
    </cfRule>
  </conditionalFormatting>
  <conditionalFormatting sqref="W14:X14">
    <cfRule type="cellIs" priority="52" operator="notEqual">
      <formula>"0"</formula>
    </cfRule>
  </conditionalFormatting>
  <conditionalFormatting sqref="W17:X17 V19:X19">
    <cfRule type="cellIs" priority="53" operator="notEqual">
      <formula>"0"</formula>
    </cfRule>
  </conditionalFormatting>
  <conditionalFormatting sqref="W20:X20">
    <cfRule type="cellIs" priority="25" operator="notEqual">
      <formula>"0"</formula>
    </cfRule>
  </conditionalFormatting>
  <conditionalFormatting sqref="W23:X23 V25:X25">
    <cfRule type="cellIs" priority="63" operator="notEqual">
      <formula>"0"</formula>
    </cfRule>
  </conditionalFormatting>
  <conditionalFormatting sqref="W26:X26">
    <cfRule type="cellIs" priority="20" operator="notEqual">
      <formula>"0"</formula>
    </cfRule>
  </conditionalFormatting>
  <conditionalFormatting sqref="W29:X29 V31:X31">
    <cfRule type="cellIs" priority="73" operator="notEqual">
      <formula>"0"</formula>
    </cfRule>
  </conditionalFormatting>
  <conditionalFormatting sqref="W32:X32">
    <cfRule type="cellIs" priority="15" operator="notEqual">
      <formula>"0"</formula>
    </cfRule>
  </conditionalFormatting>
  <conditionalFormatting sqref="W35:X35 V37:X37">
    <cfRule type="cellIs" priority="83" operator="notEqual">
      <formula>"0"</formula>
    </cfRule>
  </conditionalFormatting>
  <conditionalFormatting sqref="W38:X38">
    <cfRule type="cellIs" priority="10" operator="notEqual">
      <formula>"0"</formula>
    </cfRule>
  </conditionalFormatting>
  <conditionalFormatting sqref="W41:X41 V43:X43">
    <cfRule type="cellIs" priority="93" operator="notEqual">
      <formula>"0"</formula>
    </cfRule>
  </conditionalFormatting>
  <conditionalFormatting sqref="W44:X44">
    <cfRule type="cellIs" priority="5" operator="notEqual">
      <formula>"0"</formula>
    </cfRule>
  </conditionalFormatting>
  <conditionalFormatting sqref="W47:X47 V49:X49">
    <cfRule type="cellIs" priority="103" operator="notEqual">
      <formula>"0"</formula>
    </cfRule>
  </conditionalFormatting>
  <conditionalFormatting sqref="AA14:AB14">
    <cfRule type="cellIs" priority="50" operator="notEqual">
      <formula>"0"</formula>
    </cfRule>
  </conditionalFormatting>
  <conditionalFormatting sqref="AA17:AB17 Z19:AB19">
    <cfRule type="cellIs" priority="51" operator="notEqual">
      <formula>"0"</formula>
    </cfRule>
  </conditionalFormatting>
  <conditionalFormatting sqref="AA20:AB20">
    <cfRule type="cellIs" priority="24" operator="notEqual">
      <formula>"0"</formula>
    </cfRule>
  </conditionalFormatting>
  <conditionalFormatting sqref="AA23:AB23 Z25:AB25">
    <cfRule type="cellIs" priority="61" operator="notEqual">
      <formula>"0"</formula>
    </cfRule>
  </conditionalFormatting>
  <conditionalFormatting sqref="AA26:AB26">
    <cfRule type="cellIs" priority="19" operator="notEqual">
      <formula>"0"</formula>
    </cfRule>
  </conditionalFormatting>
  <conditionalFormatting sqref="AA29:AB29 Z31:AB31">
    <cfRule type="cellIs" priority="71" operator="notEqual">
      <formula>"0"</formula>
    </cfRule>
  </conditionalFormatting>
  <conditionalFormatting sqref="AA32:AB32">
    <cfRule type="cellIs" priority="14" operator="notEqual">
      <formula>"0"</formula>
    </cfRule>
  </conditionalFormatting>
  <conditionalFormatting sqref="AA35:AB35 Z37:AB37">
    <cfRule type="cellIs" priority="81" operator="notEqual">
      <formula>"0"</formula>
    </cfRule>
  </conditionalFormatting>
  <conditionalFormatting sqref="AA38:AB38">
    <cfRule type="cellIs" priority="9" operator="notEqual">
      <formula>"0"</formula>
    </cfRule>
  </conditionalFormatting>
  <conditionalFormatting sqref="AA41:AB41 Z43:AB43">
    <cfRule type="cellIs" priority="91" operator="notEqual">
      <formula>"0"</formula>
    </cfRule>
  </conditionalFormatting>
  <conditionalFormatting sqref="AA44:AB44">
    <cfRule type="cellIs" priority="4" operator="notEqual">
      <formula>"0"</formula>
    </cfRule>
  </conditionalFormatting>
  <conditionalFormatting sqref="AA47:AB47 Z49:AB49">
    <cfRule type="cellIs" priority="101" operator="notEqual">
      <formula>"0"</formula>
    </cfRule>
  </conditionalFormatting>
  <conditionalFormatting sqref="AE14:AF14">
    <cfRule type="cellIs" priority="48" operator="notEqual">
      <formula>"0"</formula>
    </cfRule>
  </conditionalFormatting>
  <conditionalFormatting sqref="AE17:AF17 AD19:AF19">
    <cfRule type="cellIs" priority="49" operator="notEqual">
      <formula>"0"</formula>
    </cfRule>
  </conditionalFormatting>
  <conditionalFormatting sqref="AE20:AF20">
    <cfRule type="cellIs" priority="23" operator="notEqual">
      <formula>"0"</formula>
    </cfRule>
  </conditionalFormatting>
  <conditionalFormatting sqref="AE23:AF23 AD25:AF25">
    <cfRule type="cellIs" priority="59" operator="notEqual">
      <formula>"0"</formula>
    </cfRule>
  </conditionalFormatting>
  <conditionalFormatting sqref="AE26:AF26">
    <cfRule type="cellIs" priority="18" operator="notEqual">
      <formula>"0"</formula>
    </cfRule>
  </conditionalFormatting>
  <conditionalFormatting sqref="AE29:AF29 AD31:AF31">
    <cfRule type="cellIs" priority="69" operator="notEqual">
      <formula>"0"</formula>
    </cfRule>
  </conditionalFormatting>
  <conditionalFormatting sqref="AE32:AF32">
    <cfRule type="cellIs" priority="13" operator="notEqual">
      <formula>"0"</formula>
    </cfRule>
  </conditionalFormatting>
  <conditionalFormatting sqref="AE35:AF35 AD37:AF37">
    <cfRule type="cellIs" priority="79" operator="notEqual">
      <formula>"0"</formula>
    </cfRule>
  </conditionalFormatting>
  <conditionalFormatting sqref="AE38:AF38">
    <cfRule type="cellIs" priority="8" operator="notEqual">
      <formula>"0"</formula>
    </cfRule>
  </conditionalFormatting>
  <conditionalFormatting sqref="AE41:AF41 AD43:AF43">
    <cfRule type="cellIs" priority="89" operator="notEqual">
      <formula>"0"</formula>
    </cfRule>
  </conditionalFormatting>
  <conditionalFormatting sqref="AE44:AF44">
    <cfRule type="cellIs" priority="3" operator="notEqual">
      <formula>"0"</formula>
    </cfRule>
  </conditionalFormatting>
  <conditionalFormatting sqref="AE47:AF47 AD49:AF49">
    <cfRule type="cellIs" priority="99" operator="notEqual">
      <formula>"0"</formula>
    </cfRule>
  </conditionalFormatting>
  <conditionalFormatting sqref="AH12:AH13">
    <cfRule type="cellIs" priority="2" operator="notEqual">
      <formula>"0"</formula>
    </cfRule>
  </conditionalFormatting>
  <dataValidations count="5">
    <dataValidation type="list" allowBlank="1" showInputMessage="1" showErrorMessage="1" sqref="N23 R23 V23 Z23 AD23 N29 R29 V29 Z29 AD29 N35 R35 V35 Z35 AD35 N41 R41 V41 Z41 AD41 N47 R47 V47 Z47 AD47 N17 R17 V17 Z17 AD17" xr:uid="{0EFA3CE3-752D-41E0-90F7-85E7B9CA75A8}">
      <formula1>$DR$14:$DR$22</formula1>
    </dataValidation>
    <dataValidation type="list" allowBlank="1" showInputMessage="1" showErrorMessage="1" sqref="AT50 AW50 AR38 AR14 AR20 AR26 AR32 AR44" xr:uid="{EF293030-93B3-46CC-B26C-9194297D8E5A}">
      <formula1>$DM$14:$DM$20</formula1>
    </dataValidation>
    <dataValidation type="list" allowBlank="1" showInputMessage="1" showErrorMessage="1" sqref="L46:L48 K14:K17 L16:L18 K20:K23 L22:L24 K26:K29 L28:L30 K32:K35 L34:L36 K38:K41 L40:L42 K44:K47 I14:I49" xr:uid="{6A024F22-47B4-4024-88E2-9C9BECD88A54}">
      <formula1>$DK$14:$DK$15</formula1>
    </dataValidation>
    <dataValidation type="list" allowBlank="1" showInputMessage="1" showErrorMessage="1" sqref="E5:F6" xr:uid="{255E8DFF-BB3C-48EB-85B7-D2B33551B3A7}">
      <formula1>$DI$14:$DI$17</formula1>
    </dataValidation>
    <dataValidation type="list" allowBlank="1" showInputMessage="1" showErrorMessage="1" sqref="N14 R14 V14 Z14 AD14 N20 R20 V20 Z20 AD20 N26 R26 V26 Z26 AD26 N32 R32 V32 Z32 AD32 N38 R38 V38 Z38 AD38 N44 R44 V44 Z44 AD44" xr:uid="{239A4F0C-80EE-4673-B1A5-A7EA9D70D6C5}">
      <formula1>$DN$14:$DN$132</formula1>
    </dataValidation>
  </dataValidations>
  <pageMargins left="0.28999999999999998" right="0.11811023622047245" top="0.44" bottom="0.15748031496062992" header="0.23622047244094491" footer="0.19685039370078741"/>
  <pageSetup paperSize="9" scale="55" fitToHeight="0" orientation="landscape" cellComments="asDisplayed"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FCC7EF-A7BC-4F8B-8640-6768E84F6AF1}">
  <sheetPr>
    <tabColor theme="7" tint="-0.249977111117893"/>
  </sheetPr>
  <dimension ref="A1:FB141"/>
  <sheetViews>
    <sheetView tabSelected="1" view="pageBreakPreview" zoomScale="90" zoomScaleNormal="90" zoomScaleSheetLayoutView="90" zoomScalePageLayoutView="80" workbookViewId="0">
      <selection activeCell="E8" sqref="E8:O10"/>
    </sheetView>
  </sheetViews>
  <sheetFormatPr defaultColWidth="5" defaultRowHeight="16.5" customHeight="1" outlineLevelCol="1"/>
  <cols>
    <col min="1" max="1" width="1.375" style="3" customWidth="1"/>
    <col min="2" max="17" width="4.75" style="3" customWidth="1"/>
    <col min="18" max="18" width="4.75" style="12" customWidth="1"/>
    <col min="19" max="21" width="4.75" style="13" customWidth="1"/>
    <col min="22" max="24" width="4.75" style="3" customWidth="1"/>
    <col min="25" max="26" width="4.75" style="13" customWidth="1"/>
    <col min="27" max="29" width="4.75" style="3" customWidth="1"/>
    <col min="30" max="30" width="4.75" style="13" customWidth="1"/>
    <col min="31" max="33" width="4.75" style="3" customWidth="1"/>
    <col min="34" max="34" width="4.75" style="13" customWidth="1"/>
    <col min="35" max="37" width="4.75" style="3" customWidth="1"/>
    <col min="38" max="38" width="4.75" style="13" customWidth="1"/>
    <col min="39" max="41" width="4.75" style="3" customWidth="1"/>
    <col min="42" max="42" width="4.75" style="13" customWidth="1"/>
    <col min="43" max="51" width="4.75" style="3" customWidth="1"/>
    <col min="52" max="52" width="4.875" style="3" customWidth="1"/>
    <col min="53" max="53" width="4.875" style="7" customWidth="1"/>
    <col min="54" max="54" width="7.75" style="7" customWidth="1"/>
    <col min="55" max="55" width="7.75" style="7" bestFit="1" customWidth="1"/>
    <col min="56" max="56" width="8.875" style="7" bestFit="1" customWidth="1"/>
    <col min="57" max="57" width="8.375" style="7" bestFit="1" customWidth="1"/>
    <col min="58" max="58" width="8.375" style="7" customWidth="1"/>
    <col min="59" max="59" width="3.625" style="7" hidden="1" customWidth="1" outlineLevel="1"/>
    <col min="60" max="60" width="6.25" style="7" hidden="1" customWidth="1" outlineLevel="1"/>
    <col min="61" max="62" width="7.75" style="7" hidden="1" customWidth="1" outlineLevel="1"/>
    <col min="63" max="63" width="8.875" style="7" hidden="1" customWidth="1" outlineLevel="1"/>
    <col min="64" max="65" width="8.375" style="7" hidden="1" customWidth="1" outlineLevel="1"/>
    <col min="66" max="66" width="4" style="7" hidden="1" customWidth="1" outlineLevel="1"/>
    <col min="67" max="67" width="6.25" style="7" hidden="1" customWidth="1" outlineLevel="1"/>
    <col min="68" max="72" width="7.875" style="7" hidden="1" customWidth="1" outlineLevel="1"/>
    <col min="73" max="79" width="5" style="7" hidden="1" customWidth="1" outlineLevel="1"/>
    <col min="80" max="82" width="10" style="7" hidden="1" customWidth="1" outlineLevel="1"/>
    <col min="83" max="85" width="10" style="15" hidden="1" customWidth="1" outlineLevel="1"/>
    <col min="86" max="95" width="10" style="16" hidden="1" customWidth="1" outlineLevel="1"/>
    <col min="96" max="96" width="11.75" style="16" hidden="1" customWidth="1" outlineLevel="1"/>
    <col min="97" max="97" width="10" style="16" hidden="1" customWidth="1" outlineLevel="1"/>
    <col min="98" max="99" width="10" style="5" hidden="1" customWidth="1" outlineLevel="1"/>
    <col min="100" max="101" width="11" style="5" hidden="1" customWidth="1" outlineLevel="1"/>
    <col min="102" max="104" width="11" style="6" hidden="1" customWidth="1" outlineLevel="1"/>
    <col min="105" max="105" width="11" style="16" hidden="1" customWidth="1" outlineLevel="1"/>
    <col min="106" max="106" width="11" style="6" hidden="1" customWidth="1" outlineLevel="1"/>
    <col min="107" max="107" width="10" style="16" hidden="1" customWidth="1" outlineLevel="1"/>
    <col min="108" max="108" width="11" style="16" hidden="1" customWidth="1" outlineLevel="1"/>
    <col min="109" max="113" width="10" style="7" hidden="1" customWidth="1" outlineLevel="1"/>
    <col min="114" max="114" width="32.75" style="7" hidden="1" customWidth="1" outlineLevel="1"/>
    <col min="115" max="115" width="9.625" style="7" hidden="1" customWidth="1" outlineLevel="1"/>
    <col min="116" max="116" width="7.75" style="8" hidden="1" customWidth="1" outlineLevel="1"/>
    <col min="117" max="117" width="11.5" style="9" hidden="1" customWidth="1" outlineLevel="1"/>
    <col min="118" max="118" width="9.25" style="8" hidden="1" customWidth="1" outlineLevel="1"/>
    <col min="119" max="119" width="15.75" style="8" hidden="1" customWidth="1" outlineLevel="1"/>
    <col min="120" max="120" width="15.5" style="8" hidden="1" customWidth="1" outlineLevel="1"/>
    <col min="121" max="121" width="12" style="10" hidden="1" customWidth="1" outlineLevel="1"/>
    <col min="122" max="122" width="9.25" style="8" hidden="1" customWidth="1" outlineLevel="1"/>
    <col min="123" max="123" width="14.375" style="8" hidden="1" customWidth="1" outlineLevel="1"/>
    <col min="124" max="124" width="10.875" style="8" hidden="1" customWidth="1" outlineLevel="1"/>
    <col min="125" max="125" width="13.75" style="3" hidden="1" customWidth="1" outlineLevel="1"/>
    <col min="126" max="126" width="11.5" style="3" hidden="1" customWidth="1" outlineLevel="1"/>
    <col min="127" max="127" width="11.5" style="1" hidden="1" customWidth="1" outlineLevel="1"/>
    <col min="128" max="129" width="5" style="3" hidden="1" customWidth="1" outlineLevel="1"/>
    <col min="130" max="130" width="6.375" style="7" hidden="1" customWidth="1" outlineLevel="1"/>
    <col min="131" max="131" width="15.375" style="8" hidden="1" customWidth="1" outlineLevel="1"/>
    <col min="132" max="132" width="14.375" style="7" hidden="1" customWidth="1" outlineLevel="1"/>
    <col min="133" max="133" width="8.375" style="3" customWidth="1" collapsed="1"/>
    <col min="134" max="16384" width="5" style="3"/>
  </cols>
  <sheetData>
    <row r="1" spans="1:158" s="1" customFormat="1" ht="16.5" customHeight="1" thickBot="1">
      <c r="D1" s="141"/>
      <c r="E1" s="141"/>
      <c r="F1" s="141"/>
      <c r="G1" s="141"/>
      <c r="H1" s="141"/>
      <c r="I1" s="141"/>
      <c r="J1" s="141"/>
      <c r="K1" s="141"/>
      <c r="L1" s="141"/>
      <c r="M1" s="141"/>
      <c r="N1" s="141"/>
      <c r="O1" s="141"/>
      <c r="P1" s="141"/>
      <c r="Q1" s="141"/>
      <c r="R1" s="141"/>
      <c r="S1" s="141"/>
      <c r="T1" s="141"/>
      <c r="U1" s="141"/>
      <c r="V1" s="3"/>
      <c r="W1" s="3"/>
      <c r="AZ1" s="2"/>
      <c r="CB1" s="3"/>
      <c r="CC1" s="3"/>
      <c r="CD1" s="3"/>
      <c r="CE1" s="4"/>
      <c r="CF1" s="4"/>
      <c r="CG1" s="4"/>
      <c r="CH1" s="5"/>
      <c r="CI1" s="5"/>
      <c r="CJ1" s="5"/>
      <c r="CK1" s="5"/>
      <c r="CL1" s="5"/>
      <c r="CM1" s="5"/>
      <c r="CN1" s="5"/>
      <c r="CO1" s="5"/>
      <c r="CP1" s="5"/>
      <c r="CQ1" s="5"/>
      <c r="CR1" s="5"/>
      <c r="CS1" s="5"/>
      <c r="CT1" s="5"/>
      <c r="CU1" s="5"/>
      <c r="CV1" s="5"/>
      <c r="CW1" s="5"/>
      <c r="CX1" s="6"/>
      <c r="CY1" s="6"/>
      <c r="CZ1" s="6"/>
      <c r="DA1" s="5"/>
      <c r="DB1" s="6"/>
      <c r="DC1" s="5"/>
      <c r="DD1" s="5"/>
      <c r="DE1" s="7"/>
      <c r="DF1" s="7"/>
      <c r="DG1" s="7"/>
      <c r="DH1" s="7"/>
      <c r="DI1" s="7"/>
      <c r="DJ1" s="7"/>
      <c r="DK1" s="7"/>
      <c r="DL1" s="8"/>
      <c r="DM1" s="9"/>
      <c r="DN1" s="8"/>
      <c r="DO1" s="8"/>
      <c r="DP1" s="8"/>
      <c r="DQ1" s="10"/>
      <c r="DR1" s="8"/>
      <c r="DS1" s="8"/>
      <c r="DT1" s="8"/>
      <c r="DU1" s="3"/>
      <c r="DV1" s="3"/>
      <c r="DW1" s="11"/>
      <c r="DX1" s="3"/>
      <c r="DY1" s="3"/>
      <c r="DZ1" s="3"/>
      <c r="EB1" s="3"/>
      <c r="EC1" s="3"/>
      <c r="ED1" s="3"/>
      <c r="EE1" s="3"/>
      <c r="EF1" s="3"/>
      <c r="EG1" s="3"/>
      <c r="EH1" s="3"/>
      <c r="EI1" s="3"/>
      <c r="EJ1" s="3"/>
      <c r="EO1" s="3"/>
      <c r="EP1" s="3"/>
      <c r="EX1" s="3"/>
      <c r="EY1" s="3"/>
      <c r="FA1" s="3"/>
      <c r="FB1" s="3"/>
    </row>
    <row r="2" spans="1:158" ht="16.5" customHeight="1">
      <c r="B2" s="471" t="s">
        <v>378</v>
      </c>
      <c r="C2" s="471"/>
      <c r="D2" s="471"/>
      <c r="E2" s="471"/>
      <c r="F2" s="471"/>
      <c r="G2" s="471"/>
      <c r="H2" s="471"/>
      <c r="I2" s="471"/>
      <c r="J2" s="471"/>
      <c r="K2" s="471"/>
      <c r="L2" s="471"/>
      <c r="M2" s="471"/>
      <c r="N2" s="471"/>
      <c r="O2" s="471"/>
      <c r="P2" s="471"/>
      <c r="Q2" s="471"/>
      <c r="R2" s="471"/>
      <c r="S2" s="471"/>
      <c r="T2" s="471"/>
      <c r="U2" s="471"/>
      <c r="V2" s="758" t="s">
        <v>204</v>
      </c>
      <c r="W2" s="758"/>
      <c r="X2" s="758"/>
      <c r="Y2" s="758"/>
      <c r="Z2" s="758"/>
      <c r="AA2" s="758"/>
      <c r="AB2" s="758"/>
      <c r="AC2" s="758"/>
      <c r="AD2" s="758"/>
      <c r="AE2" s="758"/>
      <c r="AR2" s="14" t="s">
        <v>0</v>
      </c>
      <c r="AS2" s="425">
        <v>1</v>
      </c>
      <c r="AT2" s="426"/>
      <c r="AV2" s="14" t="s">
        <v>1</v>
      </c>
      <c r="AW2" s="425">
        <v>1</v>
      </c>
      <c r="AX2" s="426"/>
      <c r="AZ2" s="2"/>
      <c r="CB2" s="3"/>
      <c r="CC2" s="3"/>
      <c r="CD2" s="3"/>
      <c r="CE2" s="4"/>
      <c r="CF2" s="4"/>
      <c r="CG2" s="4"/>
      <c r="CH2" s="5"/>
      <c r="CI2" s="5"/>
      <c r="CJ2" s="5"/>
      <c r="CK2" s="5"/>
      <c r="CL2" s="5"/>
      <c r="CM2" s="5"/>
      <c r="CN2" s="5"/>
      <c r="CO2" s="5"/>
      <c r="CP2" s="5"/>
      <c r="CQ2" s="5"/>
      <c r="CR2" s="5"/>
      <c r="CS2" s="5"/>
      <c r="DA2" s="5"/>
      <c r="DC2" s="5"/>
      <c r="DD2" s="5"/>
      <c r="DW2" s="11"/>
      <c r="DZ2" s="3"/>
      <c r="EA2" s="1"/>
      <c r="EB2" s="3"/>
      <c r="EZ2" s="1"/>
    </row>
    <row r="3" spans="1:158" ht="16.5" customHeight="1" thickBot="1">
      <c r="B3" s="471"/>
      <c r="C3" s="471"/>
      <c r="D3" s="471"/>
      <c r="E3" s="471"/>
      <c r="F3" s="471"/>
      <c r="G3" s="471"/>
      <c r="H3" s="471"/>
      <c r="I3" s="471"/>
      <c r="J3" s="471"/>
      <c r="K3" s="471"/>
      <c r="L3" s="471"/>
      <c r="M3" s="471"/>
      <c r="N3" s="471"/>
      <c r="O3" s="471"/>
      <c r="P3" s="471"/>
      <c r="Q3" s="471"/>
      <c r="R3" s="471"/>
      <c r="S3" s="471"/>
      <c r="T3" s="471"/>
      <c r="U3" s="471"/>
      <c r="V3" s="758"/>
      <c r="W3" s="758"/>
      <c r="X3" s="758"/>
      <c r="Y3" s="758"/>
      <c r="Z3" s="758"/>
      <c r="AA3" s="758"/>
      <c r="AB3" s="758"/>
      <c r="AC3" s="758"/>
      <c r="AD3" s="758"/>
      <c r="AE3" s="758"/>
      <c r="AS3" s="427"/>
      <c r="AT3" s="428"/>
      <c r="AV3" s="14"/>
      <c r="AW3" s="427"/>
      <c r="AX3" s="428"/>
      <c r="AY3" s="4"/>
      <c r="AZ3" s="2"/>
      <c r="CB3" s="3"/>
      <c r="CC3" s="3"/>
      <c r="CD3" s="3"/>
      <c r="CE3" s="4"/>
      <c r="CF3" s="4"/>
      <c r="CG3" s="4"/>
      <c r="CH3" s="5"/>
      <c r="CI3" s="5"/>
      <c r="CJ3" s="5"/>
      <c r="CK3" s="5"/>
      <c r="CL3" s="5"/>
      <c r="CM3" s="5"/>
      <c r="CN3" s="5"/>
      <c r="CO3" s="5"/>
      <c r="CP3" s="5"/>
      <c r="CQ3" s="5"/>
      <c r="CR3" s="5"/>
      <c r="CS3" s="5"/>
      <c r="DA3" s="5"/>
      <c r="DC3" s="5"/>
      <c r="DD3" s="5"/>
      <c r="DW3" s="11"/>
      <c r="DZ3" s="3"/>
      <c r="EA3" s="1"/>
      <c r="EB3" s="3"/>
      <c r="EZ3" s="1"/>
    </row>
    <row r="4" spans="1:158" ht="16.5" customHeight="1" thickBot="1">
      <c r="A4" s="2"/>
      <c r="B4" s="2"/>
      <c r="V4" s="759"/>
      <c r="W4" s="759"/>
      <c r="X4" s="759"/>
      <c r="Y4" s="759"/>
      <c r="Z4" s="759"/>
      <c r="AA4" s="759"/>
      <c r="AB4" s="759"/>
      <c r="AC4" s="759"/>
      <c r="AD4" s="759"/>
      <c r="AE4" s="759"/>
      <c r="AG4" s="906" t="s">
        <v>495</v>
      </c>
      <c r="AH4" s="905"/>
      <c r="AI4" s="905"/>
      <c r="CB4" s="3"/>
      <c r="CC4" s="3"/>
      <c r="CD4" s="3"/>
      <c r="CN4" s="531" t="s">
        <v>4</v>
      </c>
      <c r="CO4" s="532"/>
      <c r="CP4" s="537" t="s">
        <v>5</v>
      </c>
      <c r="CQ4" s="538"/>
      <c r="CR4" s="541" t="s">
        <v>6</v>
      </c>
      <c r="CT4" s="17"/>
      <c r="CU4" s="18"/>
      <c r="CV4" s="19" t="s">
        <v>7</v>
      </c>
      <c r="CW4" s="20"/>
      <c r="CX4" s="21"/>
      <c r="CY4" s="22"/>
      <c r="CZ4" s="23"/>
      <c r="DA4" s="23" t="s">
        <v>8</v>
      </c>
      <c r="DC4" s="549" t="s">
        <v>9</v>
      </c>
      <c r="DD4" s="550"/>
      <c r="DE4" s="553" t="s">
        <v>10</v>
      </c>
      <c r="DF4" s="528" t="s">
        <v>11</v>
      </c>
      <c r="DG4" s="528" t="s">
        <v>11</v>
      </c>
      <c r="DH4" s="15"/>
      <c r="DZ4" s="3"/>
      <c r="EA4" s="1"/>
      <c r="EB4" s="3"/>
      <c r="EZ4" s="1"/>
    </row>
    <row r="5" spans="1:158" ht="16.5" customHeight="1">
      <c r="A5" s="2"/>
      <c r="B5" s="2"/>
      <c r="C5" s="760" t="s">
        <v>2</v>
      </c>
      <c r="D5" s="761"/>
      <c r="E5" s="764" t="s">
        <v>87</v>
      </c>
      <c r="F5" s="765"/>
      <c r="G5" s="768">
        <v>10</v>
      </c>
      <c r="H5" s="769"/>
      <c r="I5" s="142"/>
      <c r="X5" s="12"/>
      <c r="CB5" s="3"/>
      <c r="CC5" s="24"/>
      <c r="CD5" s="3"/>
      <c r="CN5" s="533"/>
      <c r="CO5" s="534"/>
      <c r="CP5" s="539"/>
      <c r="CQ5" s="540"/>
      <c r="CR5" s="542"/>
      <c r="CT5" s="26" t="s">
        <v>8</v>
      </c>
      <c r="CU5" s="27"/>
      <c r="CV5" s="28"/>
      <c r="CW5" s="29"/>
      <c r="CX5" s="30" t="s">
        <v>13</v>
      </c>
      <c r="CY5" s="31" t="s">
        <v>14</v>
      </c>
      <c r="CZ5" s="32"/>
      <c r="DA5" s="32"/>
      <c r="DC5" s="551"/>
      <c r="DD5" s="552"/>
      <c r="DE5" s="529"/>
      <c r="DF5" s="529"/>
      <c r="DG5" s="529"/>
      <c r="DH5" s="15"/>
      <c r="DZ5" s="3"/>
      <c r="EA5" s="1"/>
      <c r="EB5" s="3"/>
      <c r="EZ5" s="1"/>
    </row>
    <row r="6" spans="1:158" ht="16.5" customHeight="1" thickBot="1">
      <c r="A6" s="2"/>
      <c r="B6" s="2"/>
      <c r="C6" s="762"/>
      <c r="D6" s="763"/>
      <c r="E6" s="766"/>
      <c r="F6" s="767"/>
      <c r="G6" s="770"/>
      <c r="H6" s="771"/>
      <c r="I6" s="143" t="s">
        <v>12</v>
      </c>
      <c r="CB6" s="3"/>
      <c r="CC6" s="24"/>
      <c r="CD6" s="3"/>
      <c r="CN6" s="533"/>
      <c r="CO6" s="534"/>
      <c r="CP6" s="138"/>
      <c r="CQ6" s="139"/>
      <c r="CR6" s="25"/>
      <c r="CT6" s="26"/>
      <c r="CU6" s="27"/>
      <c r="CV6" s="28"/>
      <c r="CW6" s="29"/>
      <c r="CX6" s="30"/>
      <c r="CY6" s="31"/>
      <c r="CZ6" s="32"/>
      <c r="DA6" s="32"/>
      <c r="DC6" s="33"/>
      <c r="DD6" s="34"/>
      <c r="DE6" s="529"/>
      <c r="DF6" s="529"/>
      <c r="DG6" s="529"/>
      <c r="DH6" s="15"/>
      <c r="DZ6" s="3"/>
      <c r="EA6" s="1"/>
      <c r="EB6" s="3"/>
      <c r="EZ6" s="1"/>
    </row>
    <row r="7" spans="1:158" ht="16.5" customHeight="1" thickBot="1">
      <c r="A7" s="2"/>
      <c r="B7" s="2"/>
      <c r="Q7" s="448" t="s">
        <v>205</v>
      </c>
      <c r="R7" s="449"/>
      <c r="S7" s="772" t="s">
        <v>206</v>
      </c>
      <c r="T7" s="772"/>
      <c r="U7" s="774">
        <v>7</v>
      </c>
      <c r="V7" s="776" t="s">
        <v>207</v>
      </c>
      <c r="W7" s="778">
        <v>10</v>
      </c>
      <c r="X7" s="778"/>
      <c r="Y7" s="776" t="s">
        <v>208</v>
      </c>
      <c r="Z7" s="774">
        <v>11</v>
      </c>
      <c r="AA7" s="774"/>
      <c r="AB7" s="780" t="s">
        <v>209</v>
      </c>
      <c r="AD7" s="452" t="s">
        <v>313</v>
      </c>
      <c r="AE7" s="453"/>
      <c r="AF7" s="782" t="s">
        <v>366</v>
      </c>
      <c r="AG7" s="782"/>
      <c r="AH7" s="782"/>
      <c r="AI7" s="782"/>
      <c r="AJ7" s="782"/>
      <c r="AK7" s="782"/>
      <c r="AL7" s="782"/>
      <c r="AM7" s="782"/>
      <c r="AN7" s="782"/>
      <c r="AO7" s="783"/>
      <c r="AP7" s="784" t="s">
        <v>202</v>
      </c>
      <c r="AQ7" s="453"/>
      <c r="AR7" s="782" t="s">
        <v>368</v>
      </c>
      <c r="AS7" s="782"/>
      <c r="AT7" s="782"/>
      <c r="AU7" s="782"/>
      <c r="AV7" s="782"/>
      <c r="AW7" s="783"/>
      <c r="CB7" s="3"/>
      <c r="CC7" s="24"/>
      <c r="CD7" s="3"/>
      <c r="CN7" s="533"/>
      <c r="CO7" s="534"/>
      <c r="CP7" s="138"/>
      <c r="CQ7" s="139"/>
      <c r="CR7" s="25"/>
      <c r="CT7" s="26"/>
      <c r="CU7" s="27"/>
      <c r="CV7" s="28"/>
      <c r="CW7" s="29"/>
      <c r="CX7" s="30"/>
      <c r="CY7" s="31"/>
      <c r="CZ7" s="32"/>
      <c r="DA7" s="32"/>
      <c r="DC7" s="33"/>
      <c r="DD7" s="34"/>
      <c r="DE7" s="529"/>
      <c r="DF7" s="529"/>
      <c r="DG7" s="529"/>
      <c r="DH7" s="15"/>
      <c r="DZ7" s="3"/>
      <c r="EA7" s="1"/>
      <c r="EB7" s="3"/>
      <c r="EZ7" s="1"/>
    </row>
    <row r="8" spans="1:158" ht="16.5" customHeight="1" thickBot="1">
      <c r="A8" s="2"/>
      <c r="B8" s="2"/>
      <c r="C8" s="785" t="s">
        <v>15</v>
      </c>
      <c r="D8" s="786"/>
      <c r="E8" s="791" t="s">
        <v>365</v>
      </c>
      <c r="F8" s="791"/>
      <c r="G8" s="791"/>
      <c r="H8" s="791"/>
      <c r="I8" s="791"/>
      <c r="J8" s="791"/>
      <c r="K8" s="791"/>
      <c r="L8" s="791"/>
      <c r="M8" s="791"/>
      <c r="N8" s="791"/>
      <c r="O8" s="792"/>
      <c r="P8" s="359"/>
      <c r="Q8" s="450"/>
      <c r="R8" s="451"/>
      <c r="S8" s="773"/>
      <c r="T8" s="773"/>
      <c r="U8" s="775"/>
      <c r="V8" s="777"/>
      <c r="W8" s="779"/>
      <c r="X8" s="779"/>
      <c r="Y8" s="777"/>
      <c r="Z8" s="775"/>
      <c r="AA8" s="775"/>
      <c r="AB8" s="781"/>
      <c r="AD8" s="454"/>
      <c r="AE8" s="455"/>
      <c r="AF8" s="495"/>
      <c r="AG8" s="495"/>
      <c r="AH8" s="495"/>
      <c r="AI8" s="495"/>
      <c r="AJ8" s="495"/>
      <c r="AK8" s="495"/>
      <c r="AL8" s="495"/>
      <c r="AM8" s="495"/>
      <c r="AN8" s="495"/>
      <c r="AO8" s="496"/>
      <c r="AP8" s="454"/>
      <c r="AQ8" s="455"/>
      <c r="AR8" s="495"/>
      <c r="AS8" s="495"/>
      <c r="AT8" s="495"/>
      <c r="AU8" s="495"/>
      <c r="AV8" s="495"/>
      <c r="AW8" s="496"/>
      <c r="CB8" s="3"/>
      <c r="CC8" s="24"/>
      <c r="CD8" s="3"/>
      <c r="CN8" s="533"/>
      <c r="CO8" s="534"/>
      <c r="CP8" s="138"/>
      <c r="CQ8" s="139"/>
      <c r="CR8" s="25"/>
      <c r="CT8" s="26"/>
      <c r="CU8" s="27"/>
      <c r="CV8" s="28"/>
      <c r="CW8" s="29"/>
      <c r="CX8" s="30"/>
      <c r="CY8" s="31"/>
      <c r="CZ8" s="32"/>
      <c r="DA8" s="32"/>
      <c r="DC8" s="33"/>
      <c r="DD8" s="34"/>
      <c r="DE8" s="529"/>
      <c r="DF8" s="529"/>
      <c r="DG8" s="529"/>
      <c r="DH8" s="15"/>
      <c r="DZ8" s="3"/>
      <c r="EA8" s="1"/>
      <c r="EB8" s="3"/>
      <c r="EZ8" s="1"/>
    </row>
    <row r="9" spans="1:158" ht="16.5" customHeight="1">
      <c r="A9" s="2"/>
      <c r="B9" s="2"/>
      <c r="C9" s="787"/>
      <c r="D9" s="788"/>
      <c r="E9" s="793"/>
      <c r="F9" s="793"/>
      <c r="G9" s="793"/>
      <c r="H9" s="793"/>
      <c r="I9" s="793"/>
      <c r="J9" s="793"/>
      <c r="K9" s="793"/>
      <c r="L9" s="793"/>
      <c r="M9" s="793"/>
      <c r="N9" s="793"/>
      <c r="O9" s="794"/>
      <c r="P9" s="359"/>
      <c r="Q9" s="448" t="s">
        <v>210</v>
      </c>
      <c r="R9" s="449"/>
      <c r="S9" s="772" t="s">
        <v>206</v>
      </c>
      <c r="T9" s="772"/>
      <c r="U9" s="774">
        <v>7</v>
      </c>
      <c r="V9" s="776" t="s">
        <v>207</v>
      </c>
      <c r="W9" s="778">
        <v>10</v>
      </c>
      <c r="X9" s="778"/>
      <c r="Y9" s="776" t="s">
        <v>208</v>
      </c>
      <c r="Z9" s="774">
        <v>13</v>
      </c>
      <c r="AA9" s="774"/>
      <c r="AB9" s="780" t="s">
        <v>209</v>
      </c>
      <c r="AD9" s="429" t="s">
        <v>3</v>
      </c>
      <c r="AE9" s="430"/>
      <c r="AF9" s="491" t="s">
        <v>367</v>
      </c>
      <c r="AG9" s="491"/>
      <c r="AH9" s="491"/>
      <c r="AI9" s="491"/>
      <c r="AJ9" s="491"/>
      <c r="AK9" s="491"/>
      <c r="AL9" s="491"/>
      <c r="AM9" s="491"/>
      <c r="AN9" s="491"/>
      <c r="AO9" s="492"/>
      <c r="AP9" s="429" t="s">
        <v>203</v>
      </c>
      <c r="AQ9" s="430"/>
      <c r="AR9" s="495" t="s">
        <v>369</v>
      </c>
      <c r="AS9" s="495"/>
      <c r="AT9" s="495"/>
      <c r="AU9" s="495"/>
      <c r="AV9" s="495"/>
      <c r="AW9" s="496"/>
      <c r="CB9" s="3"/>
      <c r="CC9" s="24"/>
      <c r="CD9" s="3"/>
      <c r="CN9" s="533"/>
      <c r="CO9" s="534"/>
      <c r="CP9" s="138"/>
      <c r="CQ9" s="139"/>
      <c r="CR9" s="25"/>
      <c r="CT9" s="26"/>
      <c r="CU9" s="27"/>
      <c r="CV9" s="28"/>
      <c r="CW9" s="29"/>
      <c r="CX9" s="30"/>
      <c r="CY9" s="31"/>
      <c r="CZ9" s="32"/>
      <c r="DA9" s="32"/>
      <c r="DC9" s="33"/>
      <c r="DD9" s="34"/>
      <c r="DE9" s="529"/>
      <c r="DF9" s="529"/>
      <c r="DG9" s="529"/>
      <c r="DH9" s="15"/>
      <c r="DZ9" s="3"/>
      <c r="EA9" s="1"/>
      <c r="EB9" s="3"/>
      <c r="EZ9" s="1"/>
    </row>
    <row r="10" spans="1:158" ht="16.5" customHeight="1" thickBot="1">
      <c r="A10" s="2"/>
      <c r="C10" s="789"/>
      <c r="D10" s="790"/>
      <c r="E10" s="795"/>
      <c r="F10" s="795"/>
      <c r="G10" s="795"/>
      <c r="H10" s="795"/>
      <c r="I10" s="795"/>
      <c r="J10" s="795"/>
      <c r="K10" s="795"/>
      <c r="L10" s="795"/>
      <c r="M10" s="795"/>
      <c r="N10" s="795"/>
      <c r="O10" s="796"/>
      <c r="Q10" s="450"/>
      <c r="R10" s="451"/>
      <c r="S10" s="773"/>
      <c r="T10" s="773"/>
      <c r="U10" s="775"/>
      <c r="V10" s="777"/>
      <c r="W10" s="779"/>
      <c r="X10" s="779"/>
      <c r="Y10" s="777"/>
      <c r="Z10" s="775"/>
      <c r="AA10" s="775"/>
      <c r="AB10" s="781"/>
      <c r="AD10" s="431"/>
      <c r="AE10" s="432"/>
      <c r="AF10" s="493"/>
      <c r="AG10" s="493"/>
      <c r="AH10" s="493"/>
      <c r="AI10" s="493"/>
      <c r="AJ10" s="493"/>
      <c r="AK10" s="493"/>
      <c r="AL10" s="493"/>
      <c r="AM10" s="493"/>
      <c r="AN10" s="493"/>
      <c r="AO10" s="494"/>
      <c r="AP10" s="431"/>
      <c r="AQ10" s="432"/>
      <c r="AR10" s="497"/>
      <c r="AS10" s="497"/>
      <c r="AT10" s="497"/>
      <c r="AU10" s="497"/>
      <c r="AV10" s="497"/>
      <c r="AW10" s="498"/>
      <c r="CB10" s="3"/>
      <c r="CC10" s="24"/>
      <c r="CD10" s="3"/>
      <c r="CN10" s="533"/>
      <c r="CO10" s="534"/>
      <c r="CP10" s="138"/>
      <c r="CQ10" s="139"/>
      <c r="CR10" s="25"/>
      <c r="CT10" s="26"/>
      <c r="CU10" s="27"/>
      <c r="CV10" s="28"/>
      <c r="CW10" s="29"/>
      <c r="CX10" s="30"/>
      <c r="CY10" s="31"/>
      <c r="CZ10" s="32"/>
      <c r="DA10" s="32"/>
      <c r="DC10" s="33"/>
      <c r="DD10" s="34"/>
      <c r="DE10" s="529"/>
      <c r="DF10" s="529"/>
      <c r="DG10" s="529"/>
      <c r="DH10" s="15"/>
      <c r="DZ10" s="3"/>
      <c r="EA10" s="1"/>
      <c r="EB10" s="3"/>
      <c r="EZ10" s="1"/>
    </row>
    <row r="11" spans="1:158" ht="16.5" customHeight="1" thickBot="1">
      <c r="A11" s="2"/>
      <c r="B11" s="357"/>
      <c r="C11" s="357"/>
      <c r="D11" s="357"/>
      <c r="E11" s="357"/>
      <c r="CB11" s="3"/>
      <c r="CC11" s="24"/>
      <c r="CD11" s="3"/>
      <c r="CN11" s="533"/>
      <c r="CO11" s="534"/>
      <c r="CP11" s="138"/>
      <c r="CQ11" s="139"/>
      <c r="CR11" s="25"/>
      <c r="CT11" s="26"/>
      <c r="CU11" s="27"/>
      <c r="CV11" s="28"/>
      <c r="CW11" s="29"/>
      <c r="CX11" s="30"/>
      <c r="CY11" s="31"/>
      <c r="CZ11" s="32"/>
      <c r="DA11" s="32"/>
      <c r="DC11" s="33"/>
      <c r="DD11" s="34"/>
      <c r="DE11" s="529"/>
      <c r="DF11" s="529"/>
      <c r="DG11" s="529"/>
      <c r="DH11" s="15"/>
      <c r="DZ11" s="3"/>
      <c r="EA11" s="1"/>
      <c r="EB11" s="3"/>
      <c r="EZ11" s="1"/>
    </row>
    <row r="12" spans="1:158" ht="16.5" customHeight="1">
      <c r="A12" s="2"/>
      <c r="B12" s="364" t="s">
        <v>493</v>
      </c>
      <c r="C12" s="472" t="s">
        <v>212</v>
      </c>
      <c r="D12" s="473"/>
      <c r="E12" s="387" t="s">
        <v>373</v>
      </c>
      <c r="F12" s="388"/>
      <c r="G12" s="435" t="s">
        <v>16</v>
      </c>
      <c r="H12" s="436"/>
      <c r="I12" s="436"/>
      <c r="J12" s="436"/>
      <c r="K12" s="437" t="s">
        <v>17</v>
      </c>
      <c r="L12" s="438"/>
      <c r="M12" s="35" t="s">
        <v>18</v>
      </c>
      <c r="N12" s="439" t="s">
        <v>19</v>
      </c>
      <c r="O12" s="387"/>
      <c r="P12" s="387"/>
      <c r="Q12" s="440"/>
      <c r="R12" s="439" t="s">
        <v>20</v>
      </c>
      <c r="S12" s="387"/>
      <c r="T12" s="387"/>
      <c r="U12" s="440"/>
      <c r="V12" s="439" t="s">
        <v>20</v>
      </c>
      <c r="W12" s="387"/>
      <c r="X12" s="387"/>
      <c r="Y12" s="440"/>
      <c r="Z12" s="439" t="s">
        <v>20</v>
      </c>
      <c r="AA12" s="387"/>
      <c r="AB12" s="387"/>
      <c r="AC12" s="440"/>
      <c r="AD12" s="387" t="s">
        <v>19</v>
      </c>
      <c r="AE12" s="387"/>
      <c r="AF12" s="387"/>
      <c r="AG12" s="387"/>
      <c r="AH12" s="439" t="s">
        <v>21</v>
      </c>
      <c r="AI12" s="387"/>
      <c r="AJ12" s="440"/>
      <c r="AK12" s="387" t="s">
        <v>22</v>
      </c>
      <c r="AL12" s="387"/>
      <c r="AM12" s="439" t="s">
        <v>23</v>
      </c>
      <c r="AN12" s="387"/>
      <c r="AO12" s="440"/>
      <c r="AP12" s="387" t="s">
        <v>24</v>
      </c>
      <c r="AQ12" s="440"/>
      <c r="AR12" s="444" t="s">
        <v>25</v>
      </c>
      <c r="AS12" s="444"/>
      <c r="AT12" s="444" t="s">
        <v>26</v>
      </c>
      <c r="AU12" s="444"/>
      <c r="AV12" s="446"/>
      <c r="AW12" s="523" t="s">
        <v>372</v>
      </c>
      <c r="AX12" s="524"/>
      <c r="CB12" s="3"/>
      <c r="CC12" s="24"/>
      <c r="CD12" s="3"/>
      <c r="CN12" s="533"/>
      <c r="CO12" s="534"/>
      <c r="CP12" s="545" t="s">
        <v>27</v>
      </c>
      <c r="CQ12" s="547" t="s">
        <v>28</v>
      </c>
      <c r="CR12" s="25" t="s">
        <v>29</v>
      </c>
      <c r="CS12" s="36"/>
      <c r="CT12" s="26"/>
      <c r="CU12" s="27"/>
      <c r="CV12" s="28"/>
      <c r="CW12" s="29"/>
      <c r="CX12" s="37" t="s">
        <v>30</v>
      </c>
      <c r="CY12" s="38" t="s">
        <v>30</v>
      </c>
      <c r="CZ12" s="25" t="s">
        <v>29</v>
      </c>
      <c r="DA12" s="32" t="s">
        <v>31</v>
      </c>
      <c r="DC12" s="39"/>
      <c r="DD12" s="28"/>
      <c r="DE12" s="529"/>
      <c r="DF12" s="529"/>
      <c r="DG12" s="529"/>
      <c r="DH12" s="15"/>
      <c r="DI12" s="40"/>
      <c r="DJ12" s="41" t="s">
        <v>32</v>
      </c>
      <c r="DK12" s="41" t="s">
        <v>33</v>
      </c>
      <c r="DL12" s="41" t="s">
        <v>34</v>
      </c>
      <c r="DM12" s="41" t="s">
        <v>35</v>
      </c>
      <c r="DN12" s="41" t="s">
        <v>7</v>
      </c>
      <c r="DO12" s="41" t="s">
        <v>36</v>
      </c>
      <c r="DP12" s="41" t="s">
        <v>37</v>
      </c>
      <c r="DQ12" s="41" t="s">
        <v>38</v>
      </c>
      <c r="DR12" s="41" t="s">
        <v>39</v>
      </c>
      <c r="DS12" s="41" t="s">
        <v>36</v>
      </c>
      <c r="DT12" s="41" t="s">
        <v>40</v>
      </c>
      <c r="DU12" s="41" t="s">
        <v>41</v>
      </c>
      <c r="DV12" s="41" t="s">
        <v>42</v>
      </c>
      <c r="DW12" s="41" t="s">
        <v>38</v>
      </c>
      <c r="DZ12" s="3"/>
      <c r="EA12" s="1"/>
      <c r="EB12" s="3"/>
      <c r="EZ12" s="1"/>
    </row>
    <row r="13" spans="1:158" ht="16.5" customHeight="1" thickBot="1">
      <c r="B13" s="365" t="s">
        <v>494</v>
      </c>
      <c r="C13" s="362" t="s">
        <v>43</v>
      </c>
      <c r="D13" s="363" t="s">
        <v>44</v>
      </c>
      <c r="E13" s="389" t="s">
        <v>374</v>
      </c>
      <c r="F13" s="390"/>
      <c r="G13" s="433" t="s">
        <v>45</v>
      </c>
      <c r="H13" s="434"/>
      <c r="I13" s="214" t="s">
        <v>46</v>
      </c>
      <c r="J13" s="215" t="s">
        <v>47</v>
      </c>
      <c r="K13" s="360" t="s">
        <v>48</v>
      </c>
      <c r="L13" s="361" t="s">
        <v>49</v>
      </c>
      <c r="M13" s="42" t="s">
        <v>50</v>
      </c>
      <c r="N13" s="441"/>
      <c r="O13" s="442"/>
      <c r="P13" s="442"/>
      <c r="Q13" s="443"/>
      <c r="R13" s="441"/>
      <c r="S13" s="442"/>
      <c r="T13" s="442"/>
      <c r="U13" s="443"/>
      <c r="V13" s="441"/>
      <c r="W13" s="442"/>
      <c r="X13" s="442"/>
      <c r="Y13" s="443"/>
      <c r="Z13" s="441"/>
      <c r="AA13" s="442"/>
      <c r="AB13" s="442"/>
      <c r="AC13" s="443"/>
      <c r="AD13" s="442"/>
      <c r="AE13" s="442"/>
      <c r="AF13" s="442"/>
      <c r="AG13" s="442"/>
      <c r="AH13" s="441" t="s">
        <v>492</v>
      </c>
      <c r="AI13" s="442"/>
      <c r="AJ13" s="443"/>
      <c r="AK13" s="442"/>
      <c r="AL13" s="442"/>
      <c r="AM13" s="441"/>
      <c r="AN13" s="442"/>
      <c r="AO13" s="443"/>
      <c r="AP13" s="442" t="s">
        <v>51</v>
      </c>
      <c r="AQ13" s="443"/>
      <c r="AR13" s="445"/>
      <c r="AS13" s="445"/>
      <c r="AT13" s="445"/>
      <c r="AU13" s="445"/>
      <c r="AV13" s="447"/>
      <c r="AW13" s="525"/>
      <c r="AX13" s="526"/>
      <c r="CB13" s="3"/>
      <c r="CC13" s="24"/>
      <c r="CD13" s="3"/>
      <c r="CF13" s="3"/>
      <c r="CL13" s="13"/>
      <c r="CN13" s="535"/>
      <c r="CO13" s="536"/>
      <c r="CP13" s="546"/>
      <c r="CQ13" s="548"/>
      <c r="CR13" s="43" t="s">
        <v>52</v>
      </c>
      <c r="CS13" s="36"/>
      <c r="CT13" s="44"/>
      <c r="CU13" s="45"/>
      <c r="CV13" s="46" t="s">
        <v>27</v>
      </c>
      <c r="CW13" s="47" t="s">
        <v>28</v>
      </c>
      <c r="CX13" s="48"/>
      <c r="CY13" s="49"/>
      <c r="CZ13" s="43"/>
      <c r="DA13" s="50" t="s">
        <v>52</v>
      </c>
      <c r="DB13" s="36"/>
      <c r="DC13" s="51"/>
      <c r="DD13" s="46" t="s">
        <v>53</v>
      </c>
      <c r="DE13" s="530"/>
      <c r="DF13" s="530"/>
      <c r="DG13" s="530"/>
      <c r="DH13" s="15"/>
      <c r="DI13" s="52"/>
      <c r="DJ13" s="53"/>
      <c r="DK13" s="53"/>
      <c r="DL13" s="53"/>
      <c r="DM13" s="53"/>
      <c r="DN13" s="54"/>
      <c r="DO13" s="54"/>
      <c r="DP13" s="54"/>
      <c r="DQ13" s="54" t="s">
        <v>54</v>
      </c>
      <c r="DR13" s="53"/>
      <c r="DS13" s="53"/>
      <c r="DT13" s="53"/>
      <c r="DU13" s="53"/>
      <c r="DV13" s="53"/>
      <c r="DW13" s="54" t="s">
        <v>28</v>
      </c>
      <c r="DZ13" s="3"/>
      <c r="EA13" s="1"/>
      <c r="EB13" s="3"/>
      <c r="EZ13" s="1"/>
    </row>
    <row r="14" spans="1:158" ht="16.5" customHeight="1" thickTop="1" thickBot="1">
      <c r="B14" s="731">
        <v>1</v>
      </c>
      <c r="C14" s="848">
        <v>1</v>
      </c>
      <c r="D14" s="851">
        <v>1</v>
      </c>
      <c r="E14" s="809"/>
      <c r="F14" s="810"/>
      <c r="G14" s="485" t="s">
        <v>55</v>
      </c>
      <c r="H14" s="486"/>
      <c r="I14" s="148" t="s">
        <v>211</v>
      </c>
      <c r="J14" s="55">
        <v>1</v>
      </c>
      <c r="K14" s="151" t="s">
        <v>211</v>
      </c>
      <c r="L14" s="152"/>
      <c r="M14" s="468" t="s">
        <v>56</v>
      </c>
      <c r="N14" s="56">
        <v>88</v>
      </c>
      <c r="O14" s="415" t="str">
        <f>IF(N14="","",VLOOKUP(N14,'実績　 (記入例)'!$DN:$DQ,3,FALSE))</f>
        <v>JF</v>
      </c>
      <c r="P14" s="416"/>
      <c r="Q14" s="424"/>
      <c r="R14" s="56">
        <v>91</v>
      </c>
      <c r="S14" s="415" t="str">
        <f>IF(R14="","",VLOOKUP(R14,'実績　 (記入例)'!$DN:$DQ,3,FALSE))</f>
        <v>JF</v>
      </c>
      <c r="T14" s="416"/>
      <c r="U14" s="424"/>
      <c r="V14" s="56"/>
      <c r="W14" s="415" t="str">
        <f>IF(V14="","",VLOOKUP(V14,'実績　 (記入例)'!$DN:$DQ,3,FALSE))</f>
        <v/>
      </c>
      <c r="X14" s="416"/>
      <c r="Y14" s="424"/>
      <c r="Z14" s="56"/>
      <c r="AA14" s="415" t="str">
        <f>IF(Z14="","",VLOOKUP(Z14,'実績　 (記入例)'!$DN:$DQ,3,FALSE))</f>
        <v/>
      </c>
      <c r="AB14" s="416"/>
      <c r="AC14" s="424"/>
      <c r="AD14" s="56">
        <v>93</v>
      </c>
      <c r="AE14" s="415" t="str">
        <f>IF(AD14="","",VLOOKUP(AD14,'実績　 (記入例)'!$DN:$DQ,3,FALSE))</f>
        <v>JF</v>
      </c>
      <c r="AF14" s="416"/>
      <c r="AG14" s="416"/>
      <c r="AH14" s="509" t="s">
        <v>57</v>
      </c>
      <c r="AI14" s="511">
        <f>DA14+CR14</f>
        <v>14500</v>
      </c>
      <c r="AJ14" s="512"/>
      <c r="AK14" s="515">
        <v>15</v>
      </c>
      <c r="AL14" s="516"/>
      <c r="AM14" s="487">
        <f>(AI14*AK14)</f>
        <v>217500</v>
      </c>
      <c r="AN14" s="487"/>
      <c r="AO14" s="527"/>
      <c r="AP14" s="456">
        <f>SUM('実績　 (記入例)'!J14:J19)*AK18</f>
        <v>30</v>
      </c>
      <c r="AQ14" s="457"/>
      <c r="AR14" s="837" t="s">
        <v>78</v>
      </c>
      <c r="AS14" s="838"/>
      <c r="AT14" s="856" t="s">
        <v>466</v>
      </c>
      <c r="AU14" s="857"/>
      <c r="AV14" s="858"/>
      <c r="AW14" s="823" t="s">
        <v>376</v>
      </c>
      <c r="AX14" s="824"/>
      <c r="CB14" s="3"/>
      <c r="CC14" s="24"/>
      <c r="CD14" s="3"/>
      <c r="CE14" s="3"/>
      <c r="CF14" s="3"/>
      <c r="CH14" s="57" t="s">
        <v>58</v>
      </c>
      <c r="CN14" s="58">
        <v>1</v>
      </c>
      <c r="CO14" s="59" t="s">
        <v>59</v>
      </c>
      <c r="CP14" s="60">
        <f>SUMIF(CH16:CL16,"対馬市",CH17:CL17)*'実績　 (記入例)'!AK14</f>
        <v>0</v>
      </c>
      <c r="CQ14" s="61">
        <f>SUMIF(CH16:CL16,"対馬市",CH18:CL18)*'実績　 (記入例)'!AK16</f>
        <v>0</v>
      </c>
      <c r="CR14" s="62">
        <f>SUM('実績　 (記入例)'!N19:AG19)</f>
        <v>0</v>
      </c>
      <c r="CS14" s="6"/>
      <c r="CT14" s="63" t="s">
        <v>10</v>
      </c>
      <c r="CU14" s="64" t="s">
        <v>59</v>
      </c>
      <c r="CV14" s="65">
        <f>IF('実績　 (記入例)'!I14="","0",DA14/CT15)</f>
        <v>7250</v>
      </c>
      <c r="CW14" s="66">
        <f>IF('実績　 (記入例)'!I14="","0",DA15/CT15)</f>
        <v>3625</v>
      </c>
      <c r="CX14" s="67">
        <f>CV14*'実績　 (記入例)'!AK14</f>
        <v>108750</v>
      </c>
      <c r="CY14" s="68">
        <f>CW14*'実績　 (記入例)'!AK16</f>
        <v>0</v>
      </c>
      <c r="CZ14" s="69">
        <f t="shared" ref="CZ14:CZ49" si="0">CX14+CY14</f>
        <v>108750</v>
      </c>
      <c r="DA14" s="62">
        <f>SUM('実績　 (記入例)'!N16:AG16)</f>
        <v>14500</v>
      </c>
      <c r="DC14" s="70" t="s">
        <v>59</v>
      </c>
      <c r="DD14" s="65">
        <f>IF(('実績　 (記入例)'!J14)="","0",('実績　 (記入例)'!AK14+'実績　 (記入例)'!AK16)*'実績　 (記入例)'!J14*1000)</f>
        <v>15000</v>
      </c>
      <c r="DE14" s="65">
        <f>COUNTA('実績　 (記入例)'!I14)*('実績　 (記入例)'!AK14+'実績　 (記入例)'!AK16)</f>
        <v>15</v>
      </c>
      <c r="DF14" s="65">
        <f>COUNTA('実績　 (記入例)'!K14)*('実績　 (記入例)'!AK14+'実績　 (記入例)'!AK16)</f>
        <v>15</v>
      </c>
      <c r="DG14" s="65">
        <f>COUNTA('実績　 (記入例)'!L14)*('実績　 (記入例)'!AK14+'実績　 (記入例)'!AK16)</f>
        <v>0</v>
      </c>
      <c r="DH14" s="15"/>
      <c r="DI14" s="3"/>
      <c r="DJ14" s="3"/>
      <c r="DK14" s="24"/>
      <c r="DL14" s="9"/>
      <c r="DM14" s="3"/>
      <c r="DN14" s="24"/>
      <c r="DO14" s="24"/>
      <c r="DP14" s="24"/>
      <c r="DQ14" s="71"/>
      <c r="DR14" s="24"/>
      <c r="DS14" s="24"/>
      <c r="DT14" s="24"/>
      <c r="DU14" s="24"/>
      <c r="DV14" s="24"/>
      <c r="DZ14" s="3"/>
      <c r="EA14" s="1"/>
      <c r="EB14" s="3"/>
      <c r="EZ14" s="1"/>
    </row>
    <row r="15" spans="1:158" ht="16.5" customHeight="1">
      <c r="B15" s="732"/>
      <c r="C15" s="849"/>
      <c r="D15" s="852"/>
      <c r="E15" s="811"/>
      <c r="F15" s="812"/>
      <c r="G15" s="466" t="s">
        <v>60</v>
      </c>
      <c r="H15" s="467"/>
      <c r="I15" s="149" t="s">
        <v>211</v>
      </c>
      <c r="J15" s="72">
        <v>1</v>
      </c>
      <c r="K15" s="153" t="s">
        <v>211</v>
      </c>
      <c r="L15" s="154"/>
      <c r="M15" s="469"/>
      <c r="N15" s="412" t="str">
        <f>IF(N14="","",VLOOKUP(N14,'実績　 (記入例)'!$DN:$DQ,2,FALSE))</f>
        <v>博多～壱岐</v>
      </c>
      <c r="O15" s="413"/>
      <c r="P15" s="413"/>
      <c r="Q15" s="414"/>
      <c r="R15" s="412" t="str">
        <f>IF(R14="","",VLOOKUP(R14,'実績　 (記入例)'!$DN:$DQ,2,FALSE))</f>
        <v>壱岐～対馬</v>
      </c>
      <c r="S15" s="413"/>
      <c r="T15" s="413"/>
      <c r="U15" s="414"/>
      <c r="V15" s="412" t="str">
        <f>IF(V14="","",VLOOKUP(V14,'実績　 (記入例)'!$DN:$DQ,2,FALSE))</f>
        <v/>
      </c>
      <c r="W15" s="413"/>
      <c r="X15" s="413"/>
      <c r="Y15" s="414"/>
      <c r="Z15" s="412" t="str">
        <f>IF(Z14="","",VLOOKUP(Z14,'実績　 (記入例)'!$DN:$DQ,2,FALSE))</f>
        <v/>
      </c>
      <c r="AA15" s="413"/>
      <c r="AB15" s="413"/>
      <c r="AC15" s="414"/>
      <c r="AD15" s="412" t="str">
        <f>IF(AD14="","",VLOOKUP(AD14,'実績　 (記入例)'!$DN:$DQ,2,FALSE))</f>
        <v>博多～対馬</v>
      </c>
      <c r="AE15" s="413"/>
      <c r="AF15" s="413"/>
      <c r="AG15" s="413"/>
      <c r="AH15" s="510"/>
      <c r="AI15" s="513"/>
      <c r="AJ15" s="514"/>
      <c r="AK15" s="517"/>
      <c r="AL15" s="518"/>
      <c r="AM15" s="462"/>
      <c r="AN15" s="462"/>
      <c r="AO15" s="463"/>
      <c r="AP15" s="458"/>
      <c r="AQ15" s="459"/>
      <c r="AR15" s="815">
        <v>19</v>
      </c>
      <c r="AS15" s="816"/>
      <c r="AT15" s="859"/>
      <c r="AU15" s="860"/>
      <c r="AV15" s="861"/>
      <c r="AW15" s="825">
        <v>45748</v>
      </c>
      <c r="AX15" s="826"/>
      <c r="CB15" s="3"/>
      <c r="CC15" s="24"/>
      <c r="CD15" s="3"/>
      <c r="CE15" s="3"/>
      <c r="CF15" s="3"/>
      <c r="CN15" s="73"/>
      <c r="CO15" s="74" t="s">
        <v>61</v>
      </c>
      <c r="CP15" s="75">
        <f>SUMIF(CH16:CL16,"壱岐市",CH17:CL17)*'実績　 (記入例)'!AK14</f>
        <v>0</v>
      </c>
      <c r="CQ15" s="76">
        <f>SUMIF(CH16:CL16,"壱岐市",CH18:CL18)*'実績　 (記入例)'!AK16</f>
        <v>0</v>
      </c>
      <c r="CR15" s="77">
        <f>CR14</f>
        <v>0</v>
      </c>
      <c r="CS15" s="78"/>
      <c r="CT15" s="543">
        <f>COUNTA('実績　 (記入例)'!I14:I19)</f>
        <v>2</v>
      </c>
      <c r="CU15" s="79" t="s">
        <v>61</v>
      </c>
      <c r="CV15" s="80">
        <f>IF('実績　 (記入例)'!I15="","0",DA14/CT15)</f>
        <v>7250</v>
      </c>
      <c r="CW15" s="81">
        <f>IF('実績　 (記入例)'!I15="","0",DA15/CT15)</f>
        <v>3625</v>
      </c>
      <c r="CX15" s="82">
        <f>CV15*'実績　 (記入例)'!AK14</f>
        <v>108750</v>
      </c>
      <c r="CY15" s="83">
        <f>CW15*'実績　 (記入例)'!AK16</f>
        <v>0</v>
      </c>
      <c r="CZ15" s="84">
        <f t="shared" si="0"/>
        <v>108750</v>
      </c>
      <c r="DA15" s="77">
        <f>CL51</f>
        <v>7250</v>
      </c>
      <c r="DC15" s="85" t="s">
        <v>61</v>
      </c>
      <c r="DD15" s="80">
        <f>IF(('実績　 (記入例)'!J15)="","0",('実績　 (記入例)'!AK14+'実績　 (記入例)'!AK16)*'実績　 (記入例)'!J15*1000)</f>
        <v>15000</v>
      </c>
      <c r="DE15" s="80">
        <f>COUNTA('実績　 (記入例)'!I15)*('実績　 (記入例)'!AK14+'実績　 (記入例)'!AK16)</f>
        <v>15</v>
      </c>
      <c r="DF15" s="80">
        <f>COUNTA('実績　 (記入例)'!K15)*('実績　 (記入例)'!AK14+'実績　 (記入例)'!AK16)</f>
        <v>15</v>
      </c>
      <c r="DG15" s="80">
        <f>COUNTA('実績　 (記入例)'!L15)*('実績　 (記入例)'!AK14+'実績　 (記入例)'!AK16)</f>
        <v>0</v>
      </c>
      <c r="DH15" s="15"/>
      <c r="DI15" s="1" t="s">
        <v>62</v>
      </c>
      <c r="DJ15" s="24" t="s">
        <v>63</v>
      </c>
      <c r="DK15" s="147" t="s">
        <v>64</v>
      </c>
      <c r="DL15" s="24">
        <v>1</v>
      </c>
      <c r="DM15" s="15" t="s">
        <v>65</v>
      </c>
      <c r="DN15" s="3">
        <v>1</v>
      </c>
      <c r="DO15" s="3" t="s">
        <v>379</v>
      </c>
      <c r="DP15" s="3" t="s">
        <v>67</v>
      </c>
      <c r="DQ15" s="13">
        <v>900</v>
      </c>
      <c r="DR15" s="24" t="s">
        <v>68</v>
      </c>
      <c r="DS15" s="24" t="s">
        <v>69</v>
      </c>
      <c r="DT15" s="24" t="s">
        <v>70</v>
      </c>
      <c r="DU15" s="24">
        <v>4300</v>
      </c>
      <c r="DV15" s="24" t="s">
        <v>65</v>
      </c>
      <c r="DW15" s="209">
        <v>450</v>
      </c>
      <c r="DX15" s="1" t="s">
        <v>71</v>
      </c>
      <c r="DZ15" s="24"/>
      <c r="EA15" s="24"/>
      <c r="EB15" s="24"/>
      <c r="EC15" s="86"/>
      <c r="EZ15" s="1"/>
    </row>
    <row r="16" spans="1:158" ht="16.5" customHeight="1" thickBot="1">
      <c r="B16" s="732"/>
      <c r="C16" s="850"/>
      <c r="D16" s="853"/>
      <c r="E16" s="813"/>
      <c r="F16" s="814"/>
      <c r="G16" s="466" t="s">
        <v>73</v>
      </c>
      <c r="H16" s="467"/>
      <c r="I16" s="149"/>
      <c r="J16" s="72"/>
      <c r="K16" s="153"/>
      <c r="L16" s="155"/>
      <c r="M16" s="470"/>
      <c r="N16" s="409">
        <f>IF(N14="","",VLOOKUP(N14,'実績　 (記入例)'!$DN:$DQ,4,FALSE))</f>
        <v>4100</v>
      </c>
      <c r="O16" s="410"/>
      <c r="P16" s="410"/>
      <c r="Q16" s="411"/>
      <c r="R16" s="409">
        <f>IF(R14="","",VLOOKUP(R14,'実績　 (記入例)'!$DN:$DQ,4,FALSE))</f>
        <v>4100</v>
      </c>
      <c r="S16" s="410"/>
      <c r="T16" s="410"/>
      <c r="U16" s="411"/>
      <c r="V16" s="423" t="str">
        <f>IF(V14="","",VLOOKUP(V14,'実績　 (記入例)'!$DN:$DQ,4,FALSE))</f>
        <v/>
      </c>
      <c r="W16" s="410"/>
      <c r="X16" s="410"/>
      <c r="Y16" s="411"/>
      <c r="Z16" s="409" t="str">
        <f>IF(Z14="","",VLOOKUP(Z14,'実績　 (記入例)'!$DN:$DQ,4,FALSE))</f>
        <v/>
      </c>
      <c r="AA16" s="410"/>
      <c r="AB16" s="410"/>
      <c r="AC16" s="411"/>
      <c r="AD16" s="409">
        <f>IF(AD14="","",VLOOKUP(AD14,'実績　 (記入例)'!$DN:$DQ,4,FALSE))</f>
        <v>6300</v>
      </c>
      <c r="AE16" s="410"/>
      <c r="AF16" s="410"/>
      <c r="AG16" s="410"/>
      <c r="AH16" s="503" t="s">
        <v>74</v>
      </c>
      <c r="AI16" s="505">
        <f>CR15+DA15</f>
        <v>7250</v>
      </c>
      <c r="AJ16" s="506"/>
      <c r="AK16" s="519"/>
      <c r="AL16" s="520"/>
      <c r="AM16" s="462">
        <f>(AI16*AK16)</f>
        <v>0</v>
      </c>
      <c r="AN16" s="462"/>
      <c r="AO16" s="463"/>
      <c r="AP16" s="458"/>
      <c r="AQ16" s="459"/>
      <c r="AR16" s="817"/>
      <c r="AS16" s="818"/>
      <c r="AT16" s="859"/>
      <c r="AU16" s="860"/>
      <c r="AV16" s="861"/>
      <c r="AW16" s="827"/>
      <c r="AX16" s="828"/>
      <c r="CB16" s="3"/>
      <c r="CC16" s="24"/>
      <c r="CD16" s="3"/>
      <c r="CE16" s="3"/>
      <c r="CF16" s="3"/>
      <c r="CG16" s="87" t="s">
        <v>75</v>
      </c>
      <c r="CH16" s="88" t="e">
        <f>VLOOKUP('実績　 (記入例)'!N17,$DR:$DV,5,FALSE)</f>
        <v>#N/A</v>
      </c>
      <c r="CI16" s="88" t="e">
        <f>VLOOKUP('実績　 (記入例)'!R17,$DR:$DV,5,FALSE)</f>
        <v>#N/A</v>
      </c>
      <c r="CJ16" s="88" t="e">
        <f>VLOOKUP('実績　 (記入例)'!V17,$DR:$DV,5,FALSE)</f>
        <v>#N/A</v>
      </c>
      <c r="CK16" s="88" t="e">
        <f>VLOOKUP('実績　 (記入例)'!Z17,$DR:$DV,5,FALSE)</f>
        <v>#N/A</v>
      </c>
      <c r="CL16" s="88" t="e">
        <f>VLOOKUP('実績　 (記入例)'!AD17,$DR:$DV,5,FALSE)</f>
        <v>#N/A</v>
      </c>
      <c r="CN16" s="73"/>
      <c r="CO16" s="74" t="s">
        <v>73</v>
      </c>
      <c r="CP16" s="75">
        <f>SUMIF(CH16:CL16,"五島市",CH17:CL17)*'実績　 (記入例)'!AK14</f>
        <v>0</v>
      </c>
      <c r="CQ16" s="76">
        <f>SUMIF(CH16:CL16,"五島市",CH18:CL18)*'実績　 (記入例)'!AK16</f>
        <v>0</v>
      </c>
      <c r="CR16" s="32"/>
      <c r="CS16" s="78"/>
      <c r="CT16" s="544"/>
      <c r="CU16" s="79" t="s">
        <v>73</v>
      </c>
      <c r="CV16" s="80" t="str">
        <f>IF('実績　 (記入例)'!I16="","0",DA14/CT15)</f>
        <v>0</v>
      </c>
      <c r="CW16" s="81" t="str">
        <f>IF('実績　 (記入例)'!I16="","0",DA15/CT15)</f>
        <v>0</v>
      </c>
      <c r="CX16" s="82">
        <f>CV16*'実績　 (記入例)'!AK14</f>
        <v>0</v>
      </c>
      <c r="CY16" s="83">
        <f>CW16*'実績　 (記入例)'!AK16</f>
        <v>0</v>
      </c>
      <c r="CZ16" s="84">
        <f t="shared" si="0"/>
        <v>0</v>
      </c>
      <c r="DA16" s="89"/>
      <c r="DC16" s="85" t="s">
        <v>73</v>
      </c>
      <c r="DD16" s="80" t="str">
        <f>IF(('実績　 (記入例)'!J16)="","0",('実績　 (記入例)'!AK14+'実績　 (記入例)'!AK16)*'実績　 (記入例)'!J16*1000)</f>
        <v>0</v>
      </c>
      <c r="DE16" s="80">
        <f>COUNTA('実績　 (記入例)'!I16)*('実績　 (記入例)'!AK14+'実績　 (記入例)'!AK16)</f>
        <v>0</v>
      </c>
      <c r="DF16" s="80">
        <f>COUNTA('実績　 (記入例)'!K16)*('実績　 (記入例)'!AK14+'実績　 (記入例)'!AK16)</f>
        <v>0</v>
      </c>
      <c r="DG16" s="80">
        <f>COUNTA('実績　 (記入例)'!L16)*('実績　 (記入例)'!AK14+'実績　 (記入例)'!AK16)</f>
        <v>0</v>
      </c>
      <c r="DH16" s="15"/>
      <c r="DI16" s="8" t="s">
        <v>76</v>
      </c>
      <c r="DJ16" s="24" t="s">
        <v>77</v>
      </c>
      <c r="DK16" s="24"/>
      <c r="DL16" s="24">
        <v>2</v>
      </c>
      <c r="DM16" s="15" t="s">
        <v>78</v>
      </c>
      <c r="DN16" s="3">
        <v>2</v>
      </c>
      <c r="DO16" s="3" t="s">
        <v>380</v>
      </c>
      <c r="DP16" s="3" t="s">
        <v>67</v>
      </c>
      <c r="DQ16" s="13">
        <v>1300</v>
      </c>
      <c r="DR16" s="24" t="s">
        <v>79</v>
      </c>
      <c r="DS16" s="24" t="s">
        <v>80</v>
      </c>
      <c r="DT16" s="24" t="s">
        <v>70</v>
      </c>
      <c r="DU16" s="24">
        <v>2600</v>
      </c>
      <c r="DV16" s="24" t="s">
        <v>81</v>
      </c>
      <c r="DW16" s="209">
        <v>650</v>
      </c>
      <c r="DX16" s="1" t="s">
        <v>82</v>
      </c>
      <c r="DZ16" s="24"/>
      <c r="EA16" s="24"/>
      <c r="EB16" s="24"/>
      <c r="EC16" s="86"/>
      <c r="EZ16" s="1"/>
    </row>
    <row r="17" spans="2:156" ht="16.5" customHeight="1" thickBot="1">
      <c r="B17" s="732"/>
      <c r="C17" s="805" t="s">
        <v>375</v>
      </c>
      <c r="D17" s="806"/>
      <c r="E17" s="807" t="s">
        <v>375</v>
      </c>
      <c r="F17" s="808"/>
      <c r="G17" s="466" t="s">
        <v>84</v>
      </c>
      <c r="H17" s="467"/>
      <c r="I17" s="149"/>
      <c r="J17" s="72"/>
      <c r="K17" s="153"/>
      <c r="L17" s="155"/>
      <c r="M17" s="739" t="s">
        <v>85</v>
      </c>
      <c r="N17" s="140"/>
      <c r="O17" s="417" t="str">
        <f>IF(N17="","",VLOOKUP(N17,'実績　 (記入例)'!$DR:$DU,3,FALSE))</f>
        <v/>
      </c>
      <c r="P17" s="418"/>
      <c r="Q17" s="419"/>
      <c r="R17" s="140"/>
      <c r="S17" s="417" t="str">
        <f>IF(R17="","",VLOOKUP(R17,'実績　 (記入例)'!$DR:$DU,3,FALSE))</f>
        <v/>
      </c>
      <c r="T17" s="418"/>
      <c r="U17" s="419"/>
      <c r="V17" s="90"/>
      <c r="W17" s="417" t="str">
        <f>IF(V17="","",VLOOKUP(V17,'実績　 (記入例)'!$DR:$DU,3,FALSE))</f>
        <v/>
      </c>
      <c r="X17" s="418"/>
      <c r="Y17" s="419"/>
      <c r="Z17" s="140"/>
      <c r="AA17" s="417" t="str">
        <f>IF(Z17="","",VLOOKUP(Z17,'実績　 (記入例)'!$DR:$DU,3,FALSE))</f>
        <v/>
      </c>
      <c r="AB17" s="418"/>
      <c r="AC17" s="419"/>
      <c r="AD17" s="140"/>
      <c r="AE17" s="417" t="str">
        <f>IF(AD17="","",VLOOKUP(AD17,'実績　 (記入例)'!$DR:$DU,3,FALSE))</f>
        <v/>
      </c>
      <c r="AF17" s="418"/>
      <c r="AG17" s="418"/>
      <c r="AH17" s="504"/>
      <c r="AI17" s="507"/>
      <c r="AJ17" s="508"/>
      <c r="AK17" s="521"/>
      <c r="AL17" s="522"/>
      <c r="AM17" s="464"/>
      <c r="AN17" s="464"/>
      <c r="AO17" s="465"/>
      <c r="AP17" s="458"/>
      <c r="AQ17" s="459"/>
      <c r="AR17" s="817"/>
      <c r="AS17" s="818"/>
      <c r="AT17" s="859"/>
      <c r="AU17" s="860"/>
      <c r="AV17" s="861"/>
      <c r="AW17" s="829" t="s">
        <v>377</v>
      </c>
      <c r="AX17" s="830"/>
      <c r="CB17" s="3"/>
      <c r="CC17" s="24"/>
      <c r="CD17" s="3"/>
      <c r="CE17" s="3"/>
      <c r="CF17" s="3"/>
      <c r="CG17" s="87" t="s">
        <v>86</v>
      </c>
      <c r="CH17" s="91" t="e">
        <f>VLOOKUP('実績　 (記入例)'!N17,$DR:$DV,4,FALSE)</f>
        <v>#N/A</v>
      </c>
      <c r="CI17" s="91" t="e">
        <f>VLOOKUP('実績　 (記入例)'!R17,$DR:$DV,4,FALSE)</f>
        <v>#N/A</v>
      </c>
      <c r="CJ17" s="91" t="e">
        <f>VLOOKUP('実績　 (記入例)'!V17,$DR:$DV,4,FALSE)</f>
        <v>#N/A</v>
      </c>
      <c r="CK17" s="91" t="e">
        <f>VLOOKUP('実績　 (記入例)'!Z17,$DR:$DV,4,FALSE)</f>
        <v>#N/A</v>
      </c>
      <c r="CL17" s="91" t="e">
        <f>VLOOKUP('実績　 (記入例)'!AD17,$DR:$DV,4,FALSE)</f>
        <v>#N/A</v>
      </c>
      <c r="CN17" s="73"/>
      <c r="CO17" s="74" t="s">
        <v>84</v>
      </c>
      <c r="CP17" s="75">
        <f>SUMIF(CH16:CL16,"新上五島町",CH17:CL17)*'実績　 (記入例)'!AK14</f>
        <v>0</v>
      </c>
      <c r="CQ17" s="76">
        <f>SUMIF(CH16:CL16,"上五島",CH18:CL18)*'実績　 (記入例)'!AK16</f>
        <v>0</v>
      </c>
      <c r="CR17" s="92"/>
      <c r="CS17" s="78"/>
      <c r="CT17" s="93"/>
      <c r="CU17" s="79" t="s">
        <v>84</v>
      </c>
      <c r="CV17" s="80" t="str">
        <f>IF('実績　 (記入例)'!I17="","0",DA14/CT15)</f>
        <v>0</v>
      </c>
      <c r="CW17" s="81" t="str">
        <f>IF('実績　 (記入例)'!I17="","0",DA15/CT15)</f>
        <v>0</v>
      </c>
      <c r="CX17" s="82">
        <f>CV17*'実績　 (記入例)'!AK14</f>
        <v>0</v>
      </c>
      <c r="CY17" s="83">
        <f>CW17*'実績　 (記入例)'!AK16</f>
        <v>0</v>
      </c>
      <c r="CZ17" s="84">
        <f t="shared" si="0"/>
        <v>0</v>
      </c>
      <c r="DA17" s="89"/>
      <c r="DB17" s="94"/>
      <c r="DC17" s="85" t="s">
        <v>84</v>
      </c>
      <c r="DD17" s="80" t="str">
        <f>IF(('実績　 (記入例)'!J17)="","0",('実績　 (記入例)'!AK14+'実績　 (記入例)'!AK16)*'実績　 (記入例)'!J17*1000)</f>
        <v>0</v>
      </c>
      <c r="DE17" s="80">
        <f>COUNTA('実績　 (記入例)'!I17)*('実績　 (記入例)'!AK14+'実績　 (記入例)'!AK16)</f>
        <v>0</v>
      </c>
      <c r="DF17" s="80">
        <f>COUNTA('実績　 (記入例)'!K17)*('実績　 (記入例)'!AK14+'実績　 (記入例)'!AK16)</f>
        <v>0</v>
      </c>
      <c r="DG17" s="80">
        <f>COUNTA('実績　 (記入例)'!L17)*('実績　 (記入例)'!AK14+'実績　 (記入例)'!AK16)</f>
        <v>0</v>
      </c>
      <c r="DH17" s="15"/>
      <c r="DI17" s="1" t="s">
        <v>87</v>
      </c>
      <c r="DJ17" s="24" t="s">
        <v>88</v>
      </c>
      <c r="DK17" s="24"/>
      <c r="DL17" s="24">
        <v>3</v>
      </c>
      <c r="DM17" s="15" t="s">
        <v>89</v>
      </c>
      <c r="DN17" s="3">
        <v>3</v>
      </c>
      <c r="DO17" s="3" t="s">
        <v>381</v>
      </c>
      <c r="DP17" s="3" t="s">
        <v>67</v>
      </c>
      <c r="DQ17" s="13">
        <v>900</v>
      </c>
      <c r="DR17" s="24" t="s">
        <v>90</v>
      </c>
      <c r="DS17" s="24" t="s">
        <v>66</v>
      </c>
      <c r="DT17" s="24" t="s">
        <v>70</v>
      </c>
      <c r="DU17" s="24">
        <v>3400</v>
      </c>
      <c r="DV17" s="24" t="s">
        <v>89</v>
      </c>
      <c r="DW17" s="209">
        <v>450</v>
      </c>
      <c r="DZ17" s="24"/>
      <c r="EA17" s="24"/>
      <c r="EB17" s="24"/>
      <c r="EC17" s="86"/>
      <c r="EZ17" s="1"/>
    </row>
    <row r="18" spans="2:156" ht="16.5" customHeight="1">
      <c r="B18" s="732"/>
      <c r="C18" s="797">
        <v>45748</v>
      </c>
      <c r="D18" s="798"/>
      <c r="E18" s="801"/>
      <c r="F18" s="802"/>
      <c r="G18" s="466" t="s">
        <v>92</v>
      </c>
      <c r="H18" s="467"/>
      <c r="I18" s="149"/>
      <c r="J18" s="72"/>
      <c r="K18" s="156"/>
      <c r="L18" s="155"/>
      <c r="M18" s="740"/>
      <c r="N18" s="420" t="str">
        <f>IF(N17="","",VLOOKUP(N17,'実績　 (記入例)'!$DR:$DU,2,FALSE))</f>
        <v/>
      </c>
      <c r="O18" s="421"/>
      <c r="P18" s="421"/>
      <c r="Q18" s="422"/>
      <c r="R18" s="420" t="str">
        <f>IF(R17="","",VLOOKUP(R17,'実績　 (記入例)'!$DR:$DU,2,FALSE))</f>
        <v/>
      </c>
      <c r="S18" s="421"/>
      <c r="T18" s="421"/>
      <c r="U18" s="422"/>
      <c r="V18" s="420" t="str">
        <f>IF(V17="","",VLOOKUP(V17,'実績　 (記入例)'!$DR:$DU,2,FALSE))</f>
        <v/>
      </c>
      <c r="W18" s="421"/>
      <c r="X18" s="421"/>
      <c r="Y18" s="422"/>
      <c r="Z18" s="420" t="str">
        <f>IF(Z17="","",VLOOKUP(Z17,'実績　 (記入例)'!$DR:$DU,2,FALSE))</f>
        <v/>
      </c>
      <c r="AA18" s="421"/>
      <c r="AB18" s="421"/>
      <c r="AC18" s="422"/>
      <c r="AD18" s="420" t="str">
        <f>IF(AD17="","",VLOOKUP(AD17,'実績　 (記入例)'!$DR:$DU,2,FALSE))</f>
        <v/>
      </c>
      <c r="AE18" s="421"/>
      <c r="AF18" s="421"/>
      <c r="AG18" s="422"/>
      <c r="AH18" s="555" t="s">
        <v>93</v>
      </c>
      <c r="AI18" s="556"/>
      <c r="AJ18" s="557"/>
      <c r="AK18" s="511">
        <f>AK14+AK16</f>
        <v>15</v>
      </c>
      <c r="AL18" s="512"/>
      <c r="AM18" s="487">
        <f>AM14+AM16</f>
        <v>217500</v>
      </c>
      <c r="AN18" s="487"/>
      <c r="AO18" s="488"/>
      <c r="AP18" s="458"/>
      <c r="AQ18" s="459"/>
      <c r="AR18" s="817"/>
      <c r="AS18" s="818"/>
      <c r="AT18" s="859"/>
      <c r="AU18" s="860"/>
      <c r="AV18" s="861"/>
      <c r="AW18" s="825"/>
      <c r="AX18" s="826"/>
      <c r="CB18" s="3"/>
      <c r="CC18" s="24"/>
      <c r="CD18" s="3"/>
      <c r="CE18" s="3"/>
      <c r="CF18" s="3"/>
      <c r="CG18" s="87" t="s">
        <v>94</v>
      </c>
      <c r="CH18" s="91" t="e">
        <f>CH17</f>
        <v>#N/A</v>
      </c>
      <c r="CI18" s="91" t="e">
        <f>CI17</f>
        <v>#N/A</v>
      </c>
      <c r="CJ18" s="91" t="e">
        <f>CJ17</f>
        <v>#N/A</v>
      </c>
      <c r="CK18" s="91" t="e">
        <f>CK17</f>
        <v>#N/A</v>
      </c>
      <c r="CL18" s="91" t="e">
        <f>CL17</f>
        <v>#N/A</v>
      </c>
      <c r="CN18" s="73"/>
      <c r="CO18" s="74" t="s">
        <v>92</v>
      </c>
      <c r="CP18" s="75">
        <f>SUMIF(CH16:CL16,"小値賀町",CH17:CL17)*'実績　 (記入例)'!AK14</f>
        <v>0</v>
      </c>
      <c r="CQ18" s="76">
        <f>SUMIF(CH16:CL16,"小値賀",CH18:CL18)*'実績　 (記入例)'!AK16</f>
        <v>0</v>
      </c>
      <c r="CR18" s="92"/>
      <c r="CS18" s="78"/>
      <c r="CT18" s="93"/>
      <c r="CU18" s="79" t="s">
        <v>92</v>
      </c>
      <c r="CV18" s="80" t="str">
        <f>IF('実績　 (記入例)'!I18="","0",DA14/CT15)</f>
        <v>0</v>
      </c>
      <c r="CW18" s="81" t="str">
        <f>IF('実績　 (記入例)'!I18="","0",DA15/CT15)</f>
        <v>0</v>
      </c>
      <c r="CX18" s="82">
        <f>CV18*'実績　 (記入例)'!AK14</f>
        <v>0</v>
      </c>
      <c r="CY18" s="83">
        <f>CW18*'実績　 (記入例)'!AK16</f>
        <v>0</v>
      </c>
      <c r="CZ18" s="84">
        <f t="shared" si="0"/>
        <v>0</v>
      </c>
      <c r="DA18" s="89"/>
      <c r="DB18" s="94"/>
      <c r="DC18" s="85" t="s">
        <v>92</v>
      </c>
      <c r="DD18" s="80" t="str">
        <f>IF(('実績　 (記入例)'!J18)="","0",('実績　 (記入例)'!AK14+'実績　 (記入例)'!AK16)*'実績　 (記入例)'!J18*1000)</f>
        <v>0</v>
      </c>
      <c r="DE18" s="80">
        <f>COUNTA('実績　 (記入例)'!I18)*('実績　 (記入例)'!AK14+'実績　 (記入例)'!AK16)</f>
        <v>0</v>
      </c>
      <c r="DF18" s="80">
        <f>COUNTA('実績　 (記入例)'!K18)*('実績　 (記入例)'!AK14+'実績　 (記入例)'!AK16)</f>
        <v>0</v>
      </c>
      <c r="DG18" s="80">
        <f>COUNTA('実績　 (記入例)'!L18)*('実績　 (記入例)'!AK14+'実績　 (記入例)'!AK16)</f>
        <v>0</v>
      </c>
      <c r="DH18" s="15"/>
      <c r="DI18" s="3"/>
      <c r="DK18" s="24"/>
      <c r="DL18" s="24">
        <v>4</v>
      </c>
      <c r="DM18" s="15" t="s">
        <v>95</v>
      </c>
      <c r="DN18" s="3">
        <v>4</v>
      </c>
      <c r="DO18" s="3" t="s">
        <v>382</v>
      </c>
      <c r="DP18" s="3" t="s">
        <v>67</v>
      </c>
      <c r="DQ18" s="13">
        <v>200</v>
      </c>
      <c r="DR18" s="24" t="s">
        <v>96</v>
      </c>
      <c r="DS18" s="24" t="s">
        <v>97</v>
      </c>
      <c r="DT18" s="24" t="s">
        <v>70</v>
      </c>
      <c r="DU18" s="24">
        <v>4400</v>
      </c>
      <c r="DV18" s="24" t="s">
        <v>89</v>
      </c>
      <c r="DW18" s="209">
        <v>100</v>
      </c>
      <c r="DZ18" s="24"/>
      <c r="EA18" s="24"/>
      <c r="EB18" s="24"/>
      <c r="EC18" s="86"/>
      <c r="EZ18" s="1"/>
    </row>
    <row r="19" spans="2:156" ht="16.5" customHeight="1" thickBot="1">
      <c r="B19" s="733"/>
      <c r="C19" s="799"/>
      <c r="D19" s="800"/>
      <c r="E19" s="803"/>
      <c r="F19" s="804"/>
      <c r="G19" s="480" t="s">
        <v>99</v>
      </c>
      <c r="H19" s="481"/>
      <c r="I19" s="150"/>
      <c r="J19" s="95"/>
      <c r="K19" s="205"/>
      <c r="L19" s="158"/>
      <c r="M19" s="741"/>
      <c r="N19" s="482" t="str">
        <f>IF(N17="","",VLOOKUP(N17,'実績　 (記入例)'!$DR:$DU,4,FALSE))</f>
        <v/>
      </c>
      <c r="O19" s="483"/>
      <c r="P19" s="483"/>
      <c r="Q19" s="484"/>
      <c r="R19" s="482" t="str">
        <f>IF(R17="","",VLOOKUP(R17,'実績　 (記入例)'!$DR:$DU,4,FALSE))</f>
        <v/>
      </c>
      <c r="S19" s="483"/>
      <c r="T19" s="483"/>
      <c r="U19" s="484"/>
      <c r="V19" s="482" t="str">
        <f>IF(V17="","",VLOOKUP(V17,'実績　 (記入例)'!$DR:$DU,4,FALSE))</f>
        <v/>
      </c>
      <c r="W19" s="483"/>
      <c r="X19" s="483"/>
      <c r="Y19" s="484"/>
      <c r="Z19" s="482" t="str">
        <f>IF(Z17="","",VLOOKUP(Z17,'実績　 (記入例)'!$DR:$DU,4,FALSE))</f>
        <v/>
      </c>
      <c r="AA19" s="483"/>
      <c r="AB19" s="483"/>
      <c r="AC19" s="484"/>
      <c r="AD19" s="482" t="str">
        <f>IF(AD17="","",VLOOKUP(AD17,'実績　 (記入例)'!$DR:$DU,4,FALSE))</f>
        <v/>
      </c>
      <c r="AE19" s="483"/>
      <c r="AF19" s="483"/>
      <c r="AG19" s="484"/>
      <c r="AH19" s="558"/>
      <c r="AI19" s="559"/>
      <c r="AJ19" s="560"/>
      <c r="AK19" s="507"/>
      <c r="AL19" s="508"/>
      <c r="AM19" s="489"/>
      <c r="AN19" s="489"/>
      <c r="AO19" s="490"/>
      <c r="AP19" s="460"/>
      <c r="AQ19" s="461"/>
      <c r="AR19" s="819"/>
      <c r="AS19" s="820"/>
      <c r="AT19" s="862"/>
      <c r="AU19" s="863"/>
      <c r="AV19" s="864"/>
      <c r="AW19" s="831"/>
      <c r="AX19" s="832"/>
      <c r="CB19" s="3"/>
      <c r="CC19" s="24"/>
      <c r="CD19" s="3"/>
      <c r="CE19" s="3"/>
      <c r="CF19" s="3"/>
      <c r="CN19" s="96"/>
      <c r="CO19" s="97" t="s">
        <v>99</v>
      </c>
      <c r="CP19" s="98">
        <f>SUMIF(CH16:CL16,"宇久町",CH17:CL17)*'実績　 (記入例)'!AK14</f>
        <v>0</v>
      </c>
      <c r="CQ19" s="99">
        <f>SUMIF(CH16:CL16,"宇久",CH18:CL18)*'実績　 (記入例)'!AK16</f>
        <v>0</v>
      </c>
      <c r="CR19" s="32"/>
      <c r="CS19" s="78"/>
      <c r="CT19" s="100"/>
      <c r="CU19" s="101" t="s">
        <v>99</v>
      </c>
      <c r="CV19" s="102" t="str">
        <f>IF('実績　 (記入例)'!I19="","0",DA14/CT15)</f>
        <v>0</v>
      </c>
      <c r="CW19" s="103" t="str">
        <f>IF('実績　 (記入例)'!I19="","0",DA15/CT15)</f>
        <v>0</v>
      </c>
      <c r="CX19" s="104">
        <f>CV19*'実績　 (記入例)'!AK14</f>
        <v>0</v>
      </c>
      <c r="CY19" s="105">
        <f>CW19*'実績　 (記入例)'!AK16</f>
        <v>0</v>
      </c>
      <c r="CZ19" s="106">
        <f t="shared" si="0"/>
        <v>0</v>
      </c>
      <c r="DA19" s="89"/>
      <c r="DC19" s="107" t="s">
        <v>99</v>
      </c>
      <c r="DD19" s="102" t="str">
        <f>IF(('実績　 (記入例)'!J19)="","0",('実績　 (記入例)'!AK14+'実績　 (記入例)'!AK16)*'実績　 (記入例)'!J19*1000)</f>
        <v>0</v>
      </c>
      <c r="DE19" s="102">
        <f>COUNTA('実績　 (記入例)'!I19)*('実績　 (記入例)'!AK14+'実績　 (記入例)'!AK16)</f>
        <v>0</v>
      </c>
      <c r="DF19" s="102">
        <f>COUNTA('実績　 (記入例)'!K19)*('実績　 (記入例)'!AK14+'実績　 (記入例)'!AK16)</f>
        <v>0</v>
      </c>
      <c r="DG19" s="102">
        <f>COUNTA('実績　 (記入例)'!L19)*('実績　 (記入例)'!AK14+'実績　 (記入例)'!AK16)</f>
        <v>0</v>
      </c>
      <c r="DH19" s="15"/>
      <c r="DI19" s="3"/>
      <c r="DJ19" s="24"/>
      <c r="DK19" s="24"/>
      <c r="DL19" s="3"/>
      <c r="DM19" s="15" t="s">
        <v>100</v>
      </c>
      <c r="DN19" s="3">
        <v>5</v>
      </c>
      <c r="DO19" s="3" t="s">
        <v>383</v>
      </c>
      <c r="DP19" s="3" t="s">
        <v>67</v>
      </c>
      <c r="DQ19" s="13">
        <v>200</v>
      </c>
      <c r="DR19" s="24" t="s">
        <v>101</v>
      </c>
      <c r="DS19" s="24" t="s">
        <v>102</v>
      </c>
      <c r="DT19" s="24" t="s">
        <v>70</v>
      </c>
      <c r="DU19" s="24">
        <v>3900</v>
      </c>
      <c r="DV19" s="24" t="s">
        <v>65</v>
      </c>
      <c r="DW19" s="209">
        <v>100</v>
      </c>
      <c r="DZ19" s="24"/>
      <c r="EA19" s="24"/>
      <c r="EB19" s="24"/>
      <c r="EC19" s="86"/>
      <c r="EZ19" s="1"/>
    </row>
    <row r="20" spans="2:156" ht="16.5" customHeight="1" thickTop="1" thickBot="1">
      <c r="B20" s="734">
        <v>2</v>
      </c>
      <c r="C20" s="848">
        <v>1</v>
      </c>
      <c r="D20" s="851">
        <v>2</v>
      </c>
      <c r="E20" s="809"/>
      <c r="F20" s="810"/>
      <c r="G20" s="485" t="s">
        <v>55</v>
      </c>
      <c r="H20" s="486"/>
      <c r="I20" s="148"/>
      <c r="J20" s="55"/>
      <c r="K20" s="203"/>
      <c r="L20" s="152"/>
      <c r="M20" s="468" t="s">
        <v>56</v>
      </c>
      <c r="N20" s="56">
        <v>88</v>
      </c>
      <c r="O20" s="415" t="str">
        <f>IF(N20="","",VLOOKUP(N20,'実績　 (記入例)'!$DN:$DQ,3,FALSE))</f>
        <v>JF</v>
      </c>
      <c r="P20" s="416"/>
      <c r="Q20" s="424"/>
      <c r="R20" s="56"/>
      <c r="S20" s="415" t="str">
        <f>IF(R20="","",VLOOKUP(R20,'実績　 (記入例)'!$DN:$DQ,3,FALSE))</f>
        <v/>
      </c>
      <c r="T20" s="416"/>
      <c r="U20" s="424"/>
      <c r="V20" s="56"/>
      <c r="W20" s="415" t="str">
        <f>IF(V20="","",VLOOKUP(V20,'実績　 (記入例)'!$DN:$DQ,3,FALSE))</f>
        <v/>
      </c>
      <c r="X20" s="416"/>
      <c r="Y20" s="424"/>
      <c r="Z20" s="56"/>
      <c r="AA20" s="415" t="str">
        <f>IF(Z20="","",VLOOKUP(Z20,'実績　 (記入例)'!$DN:$DQ,3,FALSE))</f>
        <v/>
      </c>
      <c r="AB20" s="416"/>
      <c r="AC20" s="424"/>
      <c r="AD20" s="56">
        <v>88</v>
      </c>
      <c r="AE20" s="415" t="str">
        <f>IF(AD20="","",VLOOKUP(AD20,'実績　 (記入例)'!$DN:$DQ,3,FALSE))</f>
        <v>JF</v>
      </c>
      <c r="AF20" s="416"/>
      <c r="AG20" s="416"/>
      <c r="AH20" s="554" t="s">
        <v>57</v>
      </c>
      <c r="AI20" s="511">
        <f>DA20+CR20</f>
        <v>8200</v>
      </c>
      <c r="AJ20" s="512"/>
      <c r="AK20" s="515">
        <v>35</v>
      </c>
      <c r="AL20" s="516"/>
      <c r="AM20" s="487">
        <f>(AI20*AK20)</f>
        <v>287000</v>
      </c>
      <c r="AN20" s="487"/>
      <c r="AO20" s="527"/>
      <c r="AP20" s="456">
        <f>SUM('実績　 (記入例)'!J20:J25)*AK24</f>
        <v>35</v>
      </c>
      <c r="AQ20" s="457"/>
      <c r="AR20" s="821" t="s">
        <v>78</v>
      </c>
      <c r="AS20" s="822"/>
      <c r="AT20" s="856" t="s">
        <v>465</v>
      </c>
      <c r="AU20" s="857"/>
      <c r="AV20" s="858"/>
      <c r="AW20" s="833" t="s">
        <v>376</v>
      </c>
      <c r="AX20" s="834"/>
      <c r="CB20" s="3"/>
      <c r="CC20" s="24"/>
      <c r="CD20" s="3"/>
      <c r="CE20" s="3"/>
      <c r="CF20" s="3"/>
      <c r="CN20" s="58">
        <v>2</v>
      </c>
      <c r="CO20" s="59" t="s">
        <v>59</v>
      </c>
      <c r="CP20" s="60">
        <f>SUMIF(CH22:CL22,"対馬市",CH23:CL23)*'実績　 (記入例)'!AK20</f>
        <v>0</v>
      </c>
      <c r="CQ20" s="61">
        <f>SUMIF(CH22:CL22,"対馬市",CH24:CL24)*'実績　 (記入例)'!AK22</f>
        <v>0</v>
      </c>
      <c r="CR20" s="62">
        <f>SUM('実績　 (記入例)'!N25:AG25)</f>
        <v>0</v>
      </c>
      <c r="CS20" s="78"/>
      <c r="CT20" s="63" t="s">
        <v>10</v>
      </c>
      <c r="CU20" s="64" t="s">
        <v>59</v>
      </c>
      <c r="CV20" s="65" t="str">
        <f>IF('実績　 (記入例)'!I20="","0",DA20/CT21)</f>
        <v>0</v>
      </c>
      <c r="CW20" s="66" t="str">
        <f>IF('実績　 (記入例)'!I20="","0",DA21/CT21)</f>
        <v>0</v>
      </c>
      <c r="CX20" s="67">
        <f>CV20*'実績　 (記入例)'!AK20</f>
        <v>0</v>
      </c>
      <c r="CY20" s="68">
        <f>CW20*'実績　 (記入例)'!AK22</f>
        <v>0</v>
      </c>
      <c r="CZ20" s="69">
        <f t="shared" si="0"/>
        <v>0</v>
      </c>
      <c r="DA20" s="62">
        <f>SUM('実績　 (記入例)'!N22:AG22)</f>
        <v>8200</v>
      </c>
      <c r="DC20" s="70" t="s">
        <v>59</v>
      </c>
      <c r="DD20" s="65" t="str">
        <f>IF(('実績　 (記入例)'!J20)="","0",('実績　 (記入例)'!AK20+'実績　 (記入例)'!AK22)*'実績　 (記入例)'!J20*1000)</f>
        <v>0</v>
      </c>
      <c r="DE20" s="65">
        <f>COUNTA('実績　 (記入例)'!I20)*('実績　 (記入例)'!AK20+'実績　 (記入例)'!AK22)</f>
        <v>0</v>
      </c>
      <c r="DF20" s="65">
        <f>COUNTA('実績　 (記入例)'!K20)*('実績　 (記入例)'!AK20+'実績　 (記入例)'!AK22)</f>
        <v>0</v>
      </c>
      <c r="DG20" s="65">
        <f>COUNTA('実績　 (記入例)'!L20)*('実績　 (記入例)'!AK20+'実績　 (記入例)'!AK22)</f>
        <v>0</v>
      </c>
      <c r="DH20" s="15"/>
      <c r="DI20" s="3"/>
      <c r="DJ20" s="24"/>
      <c r="DK20" s="24"/>
      <c r="DL20" s="24"/>
      <c r="DM20" s="15" t="s">
        <v>104</v>
      </c>
      <c r="DN20" s="3">
        <v>7</v>
      </c>
      <c r="DO20" s="3" t="s">
        <v>379</v>
      </c>
      <c r="DP20" s="3" t="s">
        <v>244</v>
      </c>
      <c r="DQ20" s="209">
        <v>3300</v>
      </c>
      <c r="DU20" s="8"/>
      <c r="DV20" s="8"/>
      <c r="DW20" s="209">
        <v>1650</v>
      </c>
      <c r="DZ20" s="8"/>
      <c r="EA20" s="24"/>
      <c r="EB20" s="24"/>
      <c r="EC20" s="108"/>
      <c r="EZ20" s="1"/>
    </row>
    <row r="21" spans="2:156" ht="16.5" customHeight="1">
      <c r="B21" s="735"/>
      <c r="C21" s="849"/>
      <c r="D21" s="852"/>
      <c r="E21" s="811"/>
      <c r="F21" s="812"/>
      <c r="G21" s="466" t="s">
        <v>60</v>
      </c>
      <c r="H21" s="467"/>
      <c r="I21" s="149" t="s">
        <v>211</v>
      </c>
      <c r="J21" s="72">
        <v>1</v>
      </c>
      <c r="K21" s="153" t="s">
        <v>211</v>
      </c>
      <c r="L21" s="154"/>
      <c r="M21" s="469"/>
      <c r="N21" s="412" t="str">
        <f>IF(N20="","",VLOOKUP(N20,'実績　 (記入例)'!$DN:$DQ,2,FALSE))</f>
        <v>博多～壱岐</v>
      </c>
      <c r="O21" s="413"/>
      <c r="P21" s="413"/>
      <c r="Q21" s="414"/>
      <c r="R21" s="412" t="str">
        <f>IF(R20="","",VLOOKUP(R20,'実績　 (記入例)'!$DN:$DQ,2,FALSE))</f>
        <v/>
      </c>
      <c r="S21" s="413"/>
      <c r="T21" s="413"/>
      <c r="U21" s="414"/>
      <c r="V21" s="412" t="str">
        <f>IF(V20="","",VLOOKUP(V20,'実績　 (記入例)'!$DN:$DQ,2,FALSE))</f>
        <v/>
      </c>
      <c r="W21" s="413"/>
      <c r="X21" s="413"/>
      <c r="Y21" s="414"/>
      <c r="Z21" s="412" t="str">
        <f>IF(Z20="","",VLOOKUP(Z20,'実績　 (記入例)'!$DN:$DQ,2,FALSE))</f>
        <v/>
      </c>
      <c r="AA21" s="413"/>
      <c r="AB21" s="413"/>
      <c r="AC21" s="414"/>
      <c r="AD21" s="412" t="str">
        <f>IF(AD20="","",VLOOKUP(AD20,'実績　 (記入例)'!$DN:$DQ,2,FALSE))</f>
        <v>博多～壱岐</v>
      </c>
      <c r="AE21" s="413"/>
      <c r="AF21" s="413"/>
      <c r="AG21" s="413"/>
      <c r="AH21" s="510"/>
      <c r="AI21" s="513"/>
      <c r="AJ21" s="514"/>
      <c r="AK21" s="517"/>
      <c r="AL21" s="518"/>
      <c r="AM21" s="462"/>
      <c r="AN21" s="462"/>
      <c r="AO21" s="463"/>
      <c r="AP21" s="458"/>
      <c r="AQ21" s="459"/>
      <c r="AR21" s="815">
        <v>19</v>
      </c>
      <c r="AS21" s="816"/>
      <c r="AT21" s="859"/>
      <c r="AU21" s="860"/>
      <c r="AV21" s="861"/>
      <c r="AW21" s="825">
        <v>45748</v>
      </c>
      <c r="AX21" s="826"/>
      <c r="CB21" s="3"/>
      <c r="CC21" s="24"/>
      <c r="CD21" s="3"/>
      <c r="CE21" s="3"/>
      <c r="CF21" s="3"/>
      <c r="CN21" s="73"/>
      <c r="CO21" s="74" t="s">
        <v>61</v>
      </c>
      <c r="CP21" s="75">
        <f>SUMIF(CH22:CL22,"壱岐市",CH23:CL23)*'実績　 (記入例)'!AK20</f>
        <v>0</v>
      </c>
      <c r="CQ21" s="76">
        <f>SUMIF(CH22:CL22,"壱岐市",CH24:CL24)*'実績　 (記入例)'!AK22</f>
        <v>0</v>
      </c>
      <c r="CR21" s="77">
        <f>CR20</f>
        <v>0</v>
      </c>
      <c r="CS21" s="78"/>
      <c r="CT21" s="543">
        <f>COUNTA('実績　 (記入例)'!I20:I25)</f>
        <v>1</v>
      </c>
      <c r="CU21" s="79" t="s">
        <v>61</v>
      </c>
      <c r="CV21" s="80">
        <f>IF('実績　 (記入例)'!I21="","0",DA20/CT21)</f>
        <v>8200</v>
      </c>
      <c r="CW21" s="81">
        <f>IF('実績　 (記入例)'!I21="","0",DA21/CT21)</f>
        <v>4100</v>
      </c>
      <c r="CX21" s="82">
        <f>CV21*'実績　 (記入例)'!AK20</f>
        <v>287000</v>
      </c>
      <c r="CY21" s="83">
        <f>CW21*'実績　 (記入例)'!AK22</f>
        <v>0</v>
      </c>
      <c r="CZ21" s="84">
        <f t="shared" si="0"/>
        <v>287000</v>
      </c>
      <c r="DA21" s="77">
        <f>CL52</f>
        <v>4100</v>
      </c>
      <c r="DC21" s="85" t="s">
        <v>61</v>
      </c>
      <c r="DD21" s="80">
        <f>IF(('実績　 (記入例)'!J21)="","0",('実績　 (記入例)'!AK20+'実績　 (記入例)'!AK22)*'実績　 (記入例)'!J21*1000)</f>
        <v>35000</v>
      </c>
      <c r="DE21" s="80">
        <f>COUNTA('実績　 (記入例)'!I21)*('実績　 (記入例)'!AK20+'実績　 (記入例)'!AK22)</f>
        <v>35</v>
      </c>
      <c r="DF21" s="80">
        <f>COUNTA('実績　 (記入例)'!K21)*('実績　 (記入例)'!AK20+'実績　 (記入例)'!AK22)</f>
        <v>35</v>
      </c>
      <c r="DG21" s="80">
        <f>COUNTA('実績　 (記入例)'!L21)*('実績　 (記入例)'!AK20+'実績　 (記入例)'!AK22)</f>
        <v>0</v>
      </c>
      <c r="DH21" s="15"/>
      <c r="DI21" s="3"/>
      <c r="DJ21" s="24"/>
      <c r="DK21" s="24"/>
      <c r="DL21" s="24"/>
      <c r="DN21" s="3">
        <v>8</v>
      </c>
      <c r="DO21" s="3" t="s">
        <v>380</v>
      </c>
      <c r="DP21" s="3" t="s">
        <v>244</v>
      </c>
      <c r="DQ21" s="209">
        <v>3700</v>
      </c>
      <c r="DR21" s="8" t="s">
        <v>105</v>
      </c>
      <c r="DS21" s="8" t="s">
        <v>106</v>
      </c>
      <c r="DT21" s="8" t="s">
        <v>107</v>
      </c>
      <c r="DU21" s="8">
        <v>3900</v>
      </c>
      <c r="DV21" s="24" t="s">
        <v>65</v>
      </c>
      <c r="DW21" s="209">
        <v>1850</v>
      </c>
      <c r="DZ21" s="8"/>
      <c r="EA21" s="24"/>
      <c r="EB21" s="24"/>
      <c r="EC21" s="108"/>
      <c r="EZ21" s="1"/>
    </row>
    <row r="22" spans="2:156" ht="16.5" customHeight="1" thickBot="1">
      <c r="B22" s="735"/>
      <c r="C22" s="850"/>
      <c r="D22" s="853"/>
      <c r="E22" s="813"/>
      <c r="F22" s="814"/>
      <c r="G22" s="466" t="s">
        <v>73</v>
      </c>
      <c r="H22" s="467"/>
      <c r="I22" s="149"/>
      <c r="J22" s="72"/>
      <c r="K22" s="153"/>
      <c r="L22" s="155"/>
      <c r="M22" s="470"/>
      <c r="N22" s="409">
        <f>IF(N20="","",VLOOKUP(N20,'実績　 (記入例)'!$DN:$DQ,4,FALSE))</f>
        <v>4100</v>
      </c>
      <c r="O22" s="410"/>
      <c r="P22" s="410"/>
      <c r="Q22" s="411"/>
      <c r="R22" s="409" t="str">
        <f>IF(R20="","",VLOOKUP(R20,'実績　 (記入例)'!$DN:$DQ,4,FALSE))</f>
        <v/>
      </c>
      <c r="S22" s="410"/>
      <c r="T22" s="410"/>
      <c r="U22" s="411"/>
      <c r="V22" s="423" t="str">
        <f>IF(V20="","",VLOOKUP(V20,'実績　 (記入例)'!$DN:$DQ,4,FALSE))</f>
        <v/>
      </c>
      <c r="W22" s="410"/>
      <c r="X22" s="410"/>
      <c r="Y22" s="411"/>
      <c r="Z22" s="409" t="str">
        <f>IF(Z20="","",VLOOKUP(Z20,'実績　 (記入例)'!$DN:$DQ,4,FALSE))</f>
        <v/>
      </c>
      <c r="AA22" s="410"/>
      <c r="AB22" s="410"/>
      <c r="AC22" s="411"/>
      <c r="AD22" s="409">
        <f>IF(AD20="","",VLOOKUP(AD20,'実績　 (記入例)'!$DN:$DQ,4,FALSE))</f>
        <v>4100</v>
      </c>
      <c r="AE22" s="410"/>
      <c r="AF22" s="410"/>
      <c r="AG22" s="410"/>
      <c r="AH22" s="503" t="s">
        <v>74</v>
      </c>
      <c r="AI22" s="505">
        <f>CR21+DA21</f>
        <v>4100</v>
      </c>
      <c r="AJ22" s="506"/>
      <c r="AK22" s="519"/>
      <c r="AL22" s="520"/>
      <c r="AM22" s="462">
        <f>(AI22*AK22)</f>
        <v>0</v>
      </c>
      <c r="AN22" s="462"/>
      <c r="AO22" s="463"/>
      <c r="AP22" s="458"/>
      <c r="AQ22" s="459"/>
      <c r="AR22" s="817"/>
      <c r="AS22" s="818"/>
      <c r="AT22" s="859"/>
      <c r="AU22" s="860"/>
      <c r="AV22" s="861"/>
      <c r="AW22" s="827"/>
      <c r="AX22" s="828"/>
      <c r="CB22" s="3"/>
      <c r="CC22" s="24"/>
      <c r="CD22" s="3"/>
      <c r="CE22" s="3"/>
      <c r="CF22" s="3"/>
      <c r="CG22" s="87" t="s">
        <v>75</v>
      </c>
      <c r="CH22" s="88" t="e">
        <f>VLOOKUP('実績　 (記入例)'!N23,$DR:$DV,5,FALSE)</f>
        <v>#N/A</v>
      </c>
      <c r="CI22" s="88" t="e">
        <f>VLOOKUP('実績　 (記入例)'!R23,$DR:$DV,5,FALSE)</f>
        <v>#N/A</v>
      </c>
      <c r="CJ22" s="88" t="e">
        <f>VLOOKUP('実績　 (記入例)'!V23,$DR:$DV,5,FALSE)</f>
        <v>#N/A</v>
      </c>
      <c r="CK22" s="88" t="e">
        <f>VLOOKUP('実績　 (記入例)'!Z23,$DR:$DV,5,FALSE)</f>
        <v>#N/A</v>
      </c>
      <c r="CL22" s="88" t="e">
        <f>VLOOKUP('実績　 (記入例)'!AD23,$DR:$DV,5,FALSE)</f>
        <v>#N/A</v>
      </c>
      <c r="CN22" s="73"/>
      <c r="CO22" s="74" t="s">
        <v>73</v>
      </c>
      <c r="CP22" s="75">
        <f>SUMIF(CH22:CL22,"五島市",CH23:CL23)*'実績　 (記入例)'!AK20</f>
        <v>0</v>
      </c>
      <c r="CQ22" s="76">
        <f>SUMIF(CH22:CL22,"五島市",CH24:CL24)*'実績　 (記入例)'!AK22</f>
        <v>0</v>
      </c>
      <c r="CR22" s="92"/>
      <c r="CS22" s="78"/>
      <c r="CT22" s="544"/>
      <c r="CU22" s="79" t="s">
        <v>73</v>
      </c>
      <c r="CV22" s="80" t="str">
        <f>IF('実績　 (記入例)'!I22="","0",DA20/CT21)</f>
        <v>0</v>
      </c>
      <c r="CW22" s="81" t="str">
        <f>IF('実績　 (記入例)'!I22="","0",DA21/CT21)</f>
        <v>0</v>
      </c>
      <c r="CX22" s="82">
        <f>CV22*'実績　 (記入例)'!AK20</f>
        <v>0</v>
      </c>
      <c r="CY22" s="83">
        <f>CW22*'実績　 (記入例)'!AK22</f>
        <v>0</v>
      </c>
      <c r="CZ22" s="84">
        <f t="shared" si="0"/>
        <v>0</v>
      </c>
      <c r="DA22" s="89"/>
      <c r="DC22" s="85" t="s">
        <v>73</v>
      </c>
      <c r="DD22" s="80" t="str">
        <f>IF(('実績　 (記入例)'!J22)="","0",('実績　 (記入例)'!AK20+'実績　 (記入例)'!AK22)*'実績　 (記入例)'!J22*1000)</f>
        <v>0</v>
      </c>
      <c r="DE22" s="80">
        <f>COUNTA('実績　 (記入例)'!I22)*('実績　 (記入例)'!AK20+'実績　 (記入例)'!AK22)</f>
        <v>0</v>
      </c>
      <c r="DF22" s="80">
        <f>COUNTA('実績　 (記入例)'!K22)*('実績　 (記入例)'!AK20+'実績　 (記入例)'!AK22)</f>
        <v>0</v>
      </c>
      <c r="DG22" s="80">
        <f>COUNTA('実績　 (記入例)'!L22)*('実績　 (記入例)'!AK20+'実績　 (記入例)'!AK22)</f>
        <v>0</v>
      </c>
      <c r="DH22" s="15"/>
      <c r="DI22" s="15"/>
      <c r="DK22" s="24"/>
      <c r="DL22" s="7"/>
      <c r="DN22" s="3">
        <v>9</v>
      </c>
      <c r="DO22" s="3" t="s">
        <v>382</v>
      </c>
      <c r="DP22" s="3" t="s">
        <v>244</v>
      </c>
      <c r="DQ22" s="209">
        <v>400</v>
      </c>
      <c r="DR22" s="8" t="s">
        <v>108</v>
      </c>
      <c r="DS22" s="8" t="s">
        <v>109</v>
      </c>
      <c r="DT22" s="8" t="s">
        <v>107</v>
      </c>
      <c r="DU22" s="8">
        <v>3400</v>
      </c>
      <c r="DV22" s="24" t="s">
        <v>89</v>
      </c>
      <c r="DW22" s="209">
        <v>200</v>
      </c>
      <c r="DZ22" s="8"/>
      <c r="EA22" s="24"/>
      <c r="EB22" s="24"/>
      <c r="EC22" s="108"/>
      <c r="EZ22" s="1"/>
    </row>
    <row r="23" spans="2:156" ht="16.5" customHeight="1" thickBot="1">
      <c r="B23" s="735"/>
      <c r="C23" s="805" t="s">
        <v>375</v>
      </c>
      <c r="D23" s="806"/>
      <c r="E23" s="807" t="s">
        <v>375</v>
      </c>
      <c r="F23" s="808"/>
      <c r="G23" s="466" t="s">
        <v>84</v>
      </c>
      <c r="H23" s="467"/>
      <c r="I23" s="149"/>
      <c r="J23" s="72"/>
      <c r="K23" s="153"/>
      <c r="L23" s="155"/>
      <c r="M23" s="739" t="s">
        <v>85</v>
      </c>
      <c r="N23" s="140"/>
      <c r="O23" s="417" t="str">
        <f>IF(N23="","",VLOOKUP(N23,'実績　 (記入例)'!$DR:$DU,3,FALSE))</f>
        <v/>
      </c>
      <c r="P23" s="418"/>
      <c r="Q23" s="419"/>
      <c r="R23" s="140"/>
      <c r="S23" s="417" t="str">
        <f>IF(R23="","",VLOOKUP(R23,'実績　 (記入例)'!$DR:$DU,3,FALSE))</f>
        <v/>
      </c>
      <c r="T23" s="418"/>
      <c r="U23" s="419"/>
      <c r="V23" s="90"/>
      <c r="W23" s="417" t="str">
        <f>IF(V23="","",VLOOKUP(V23,'実績　 (記入例)'!$DR:$DU,3,FALSE))</f>
        <v/>
      </c>
      <c r="X23" s="418"/>
      <c r="Y23" s="419"/>
      <c r="Z23" s="140"/>
      <c r="AA23" s="417" t="str">
        <f>IF(Z23="","",VLOOKUP(Z23,'実績　 (記入例)'!$DR:$DU,3,FALSE))</f>
        <v/>
      </c>
      <c r="AB23" s="418"/>
      <c r="AC23" s="419"/>
      <c r="AD23" s="140"/>
      <c r="AE23" s="417" t="str">
        <f>IF(AD23="","",VLOOKUP(AD23,'実績　 (記入例)'!$DR:$DU,3,FALSE))</f>
        <v/>
      </c>
      <c r="AF23" s="418"/>
      <c r="AG23" s="418"/>
      <c r="AH23" s="504"/>
      <c r="AI23" s="507"/>
      <c r="AJ23" s="508"/>
      <c r="AK23" s="521"/>
      <c r="AL23" s="522"/>
      <c r="AM23" s="464"/>
      <c r="AN23" s="464"/>
      <c r="AO23" s="465"/>
      <c r="AP23" s="458"/>
      <c r="AQ23" s="459"/>
      <c r="AR23" s="817"/>
      <c r="AS23" s="818"/>
      <c r="AT23" s="859"/>
      <c r="AU23" s="860"/>
      <c r="AV23" s="861"/>
      <c r="AW23" s="829" t="s">
        <v>377</v>
      </c>
      <c r="AX23" s="830"/>
      <c r="CB23" s="3"/>
      <c r="CC23" s="8"/>
      <c r="CD23" s="3"/>
      <c r="CE23" s="3"/>
      <c r="CF23" s="3"/>
      <c r="CG23" s="87" t="s">
        <v>86</v>
      </c>
      <c r="CH23" s="91" t="e">
        <f>VLOOKUP('実績　 (記入例)'!N23,$DR:$DV,4,FALSE)</f>
        <v>#N/A</v>
      </c>
      <c r="CI23" s="91" t="e">
        <f>VLOOKUP('実績　 (記入例)'!R23,$DR:$DV,4,FALSE)</f>
        <v>#N/A</v>
      </c>
      <c r="CJ23" s="91" t="e">
        <f>VLOOKUP('実績　 (記入例)'!V23,$DR:$DV,4,FALSE)</f>
        <v>#N/A</v>
      </c>
      <c r="CK23" s="91" t="e">
        <f>VLOOKUP('実績　 (記入例)'!Z23,$DR:$DV,4,FALSE)</f>
        <v>#N/A</v>
      </c>
      <c r="CL23" s="91" t="e">
        <f>VLOOKUP('実績　 (記入例)'!AD23,$DR:$DV,4,FALSE)</f>
        <v>#N/A</v>
      </c>
      <c r="CN23" s="73"/>
      <c r="CO23" s="74" t="s">
        <v>84</v>
      </c>
      <c r="CP23" s="75">
        <f>SUMIF(CH22:CL22,"新上五島町",CH23:CL23)*'実績　 (記入例)'!AK20</f>
        <v>0</v>
      </c>
      <c r="CQ23" s="76">
        <f>SUMIF(CH22:CL22,"上五島",CH24:CL24)*'実績　 (記入例)'!AK22</f>
        <v>0</v>
      </c>
      <c r="CR23" s="92"/>
      <c r="CS23" s="78"/>
      <c r="CT23" s="93"/>
      <c r="CU23" s="79" t="s">
        <v>84</v>
      </c>
      <c r="CV23" s="80" t="str">
        <f>IF('実績　 (記入例)'!I23="","0",DA20/CT21)</f>
        <v>0</v>
      </c>
      <c r="CW23" s="81" t="str">
        <f>IF('実績　 (記入例)'!I23="","0",DA21/CT21)</f>
        <v>0</v>
      </c>
      <c r="CX23" s="82">
        <f>CV23*'実績　 (記入例)'!AK20</f>
        <v>0</v>
      </c>
      <c r="CY23" s="83">
        <f>CW23*'実績　 (記入例)'!AK22</f>
        <v>0</v>
      </c>
      <c r="CZ23" s="84">
        <f t="shared" si="0"/>
        <v>0</v>
      </c>
      <c r="DA23" s="89"/>
      <c r="DB23" s="94"/>
      <c r="DC23" s="85" t="s">
        <v>84</v>
      </c>
      <c r="DD23" s="80" t="str">
        <f>IF(('実績　 (記入例)'!J23)="","0",('実績　 (記入例)'!AK20+'実績　 (記入例)'!AK22)*'実績　 (記入例)'!J23*1000)</f>
        <v>0</v>
      </c>
      <c r="DE23" s="80">
        <f>COUNTA('実績　 (記入例)'!I23)*('実績　 (記入例)'!AK20+'実績　 (記入例)'!AK22)</f>
        <v>0</v>
      </c>
      <c r="DF23" s="80">
        <f>COUNTA('実績　 (記入例)'!K23)*('実績　 (記入例)'!AK20+'実績　 (記入例)'!AK22)</f>
        <v>0</v>
      </c>
      <c r="DG23" s="80">
        <f>COUNTA('実績　 (記入例)'!L23)*('実績　 (記入例)'!AK20+'実績　 (記入例)'!AK22)</f>
        <v>0</v>
      </c>
      <c r="DH23" s="15"/>
      <c r="DI23" s="15"/>
      <c r="DK23" s="24"/>
      <c r="DL23" s="7"/>
      <c r="DM23" s="15"/>
      <c r="DN23" s="3">
        <v>10</v>
      </c>
      <c r="DO23" s="3" t="s">
        <v>384</v>
      </c>
      <c r="DP23" s="3" t="s">
        <v>67</v>
      </c>
      <c r="DQ23" s="209">
        <v>1600</v>
      </c>
      <c r="DU23" s="8"/>
      <c r="DV23" s="24"/>
      <c r="DW23" s="209">
        <v>800</v>
      </c>
      <c r="DZ23" s="8"/>
      <c r="EA23" s="24"/>
      <c r="EB23" s="8"/>
      <c r="EC23" s="108"/>
      <c r="EZ23" s="1"/>
    </row>
    <row r="24" spans="2:156" ht="16.5" customHeight="1">
      <c r="B24" s="735"/>
      <c r="C24" s="797">
        <v>45748</v>
      </c>
      <c r="D24" s="798"/>
      <c r="E24" s="801"/>
      <c r="F24" s="802"/>
      <c r="G24" s="466" t="s">
        <v>92</v>
      </c>
      <c r="H24" s="467"/>
      <c r="I24" s="149"/>
      <c r="J24" s="72"/>
      <c r="K24" s="156"/>
      <c r="L24" s="155"/>
      <c r="M24" s="740"/>
      <c r="N24" s="420" t="str">
        <f>IF(N23="","",VLOOKUP(N23,'実績　 (記入例)'!$DR:$DU,2,FALSE))</f>
        <v/>
      </c>
      <c r="O24" s="421"/>
      <c r="P24" s="421"/>
      <c r="Q24" s="422"/>
      <c r="R24" s="420" t="str">
        <f>IF(R23="","",VLOOKUP(R23,'実績　 (記入例)'!$DR:$DU,2,FALSE))</f>
        <v/>
      </c>
      <c r="S24" s="421"/>
      <c r="T24" s="421"/>
      <c r="U24" s="422"/>
      <c r="V24" s="420" t="str">
        <f>IF(V23="","",VLOOKUP(V23,'実績　 (記入例)'!$DR:$DU,2,FALSE))</f>
        <v/>
      </c>
      <c r="W24" s="421"/>
      <c r="X24" s="421"/>
      <c r="Y24" s="422"/>
      <c r="Z24" s="420" t="str">
        <f>IF(Z23="","",VLOOKUP(Z23,'実績　 (記入例)'!$DR:$DU,2,FALSE))</f>
        <v/>
      </c>
      <c r="AA24" s="421"/>
      <c r="AB24" s="421"/>
      <c r="AC24" s="422"/>
      <c r="AD24" s="420" t="str">
        <f>IF(AD23="","",VLOOKUP(AD23,'実績　 (記入例)'!$DR:$DU,2,FALSE))</f>
        <v/>
      </c>
      <c r="AE24" s="421"/>
      <c r="AF24" s="421"/>
      <c r="AG24" s="422"/>
      <c r="AH24" s="555" t="s">
        <v>93</v>
      </c>
      <c r="AI24" s="556"/>
      <c r="AJ24" s="557"/>
      <c r="AK24" s="511">
        <f>AK20+AK22</f>
        <v>35</v>
      </c>
      <c r="AL24" s="512"/>
      <c r="AM24" s="487">
        <f>AM20+AM22</f>
        <v>287000</v>
      </c>
      <c r="AN24" s="487"/>
      <c r="AO24" s="488"/>
      <c r="AP24" s="458"/>
      <c r="AQ24" s="459"/>
      <c r="AR24" s="817"/>
      <c r="AS24" s="818"/>
      <c r="AT24" s="859"/>
      <c r="AU24" s="860"/>
      <c r="AV24" s="861"/>
      <c r="AW24" s="825"/>
      <c r="AX24" s="826"/>
      <c r="CB24" s="3"/>
      <c r="CC24" s="8"/>
      <c r="CD24" s="3"/>
      <c r="CE24" s="3"/>
      <c r="CF24" s="3"/>
      <c r="CG24" s="87" t="s">
        <v>94</v>
      </c>
      <c r="CH24" s="91" t="e">
        <f>CH23</f>
        <v>#N/A</v>
      </c>
      <c r="CI24" s="91" t="e">
        <f>CI23</f>
        <v>#N/A</v>
      </c>
      <c r="CJ24" s="91" t="e">
        <f>CJ23</f>
        <v>#N/A</v>
      </c>
      <c r="CK24" s="91" t="e">
        <f>CK23</f>
        <v>#N/A</v>
      </c>
      <c r="CL24" s="91" t="e">
        <f>CL23</f>
        <v>#N/A</v>
      </c>
      <c r="CN24" s="73"/>
      <c r="CO24" s="74" t="s">
        <v>92</v>
      </c>
      <c r="CP24" s="75">
        <f>SUMIF(CH22:CL22,"小値賀町",CH23:CL23)*'実績　 (記入例)'!AK20</f>
        <v>0</v>
      </c>
      <c r="CQ24" s="76">
        <f>SUMIF(CH22:CL22,"小値賀",CH24:CL24)*'実績　 (記入例)'!AK22</f>
        <v>0</v>
      </c>
      <c r="CR24" s="92"/>
      <c r="CS24" s="78"/>
      <c r="CT24" s="93"/>
      <c r="CU24" s="79" t="s">
        <v>92</v>
      </c>
      <c r="CV24" s="80" t="str">
        <f>IF('実績　 (記入例)'!I24="","0",DA20/CT21)</f>
        <v>0</v>
      </c>
      <c r="CW24" s="81" t="str">
        <f>IF('実績　 (記入例)'!I24="","0",DA21/CT21)</f>
        <v>0</v>
      </c>
      <c r="CX24" s="82">
        <f>CV24*'実績　 (記入例)'!AK20</f>
        <v>0</v>
      </c>
      <c r="CY24" s="83">
        <f>CW24*'実績　 (記入例)'!AK22</f>
        <v>0</v>
      </c>
      <c r="CZ24" s="84">
        <f t="shared" si="0"/>
        <v>0</v>
      </c>
      <c r="DA24" s="89"/>
      <c r="DB24" s="94"/>
      <c r="DC24" s="85" t="s">
        <v>92</v>
      </c>
      <c r="DD24" s="80" t="str">
        <f>IF(('実績　 (記入例)'!J24)="","0",('実績　 (記入例)'!AK20+'実績　 (記入例)'!AK22)*'実績　 (記入例)'!J24*1000)</f>
        <v>0</v>
      </c>
      <c r="DE24" s="80">
        <f>COUNTA('実績　 (記入例)'!I24)*('実績　 (記入例)'!AK20+'実績　 (記入例)'!AK22)</f>
        <v>0</v>
      </c>
      <c r="DF24" s="80">
        <f>COUNTA('実績　 (記入例)'!K24)*('実績　 (記入例)'!AK20+'実績　 (記入例)'!AK22)</f>
        <v>0</v>
      </c>
      <c r="DG24" s="80">
        <f>COUNTA('実績　 (記入例)'!L24)*('実績　 (記入例)'!AK20+'実績　 (記入例)'!AK22)</f>
        <v>0</v>
      </c>
      <c r="DH24" s="15"/>
      <c r="DI24" s="15"/>
      <c r="DK24" s="24"/>
      <c r="DL24" s="7"/>
      <c r="DM24" s="3"/>
      <c r="DN24" s="3">
        <v>11</v>
      </c>
      <c r="DO24" s="3" t="s">
        <v>385</v>
      </c>
      <c r="DP24" s="3" t="s">
        <v>67</v>
      </c>
      <c r="DQ24" s="209">
        <v>1600</v>
      </c>
      <c r="DU24" s="8"/>
      <c r="DV24" s="8"/>
      <c r="DW24" s="209">
        <v>800</v>
      </c>
      <c r="DZ24" s="8"/>
      <c r="EA24" s="24"/>
      <c r="EB24" s="8"/>
      <c r="EC24" s="108"/>
      <c r="EZ24" s="1"/>
    </row>
    <row r="25" spans="2:156" ht="16.5" customHeight="1" thickBot="1">
      <c r="B25" s="736"/>
      <c r="C25" s="799"/>
      <c r="D25" s="800"/>
      <c r="E25" s="803"/>
      <c r="F25" s="804"/>
      <c r="G25" s="480" t="s">
        <v>99</v>
      </c>
      <c r="H25" s="481"/>
      <c r="I25" s="150"/>
      <c r="J25" s="95"/>
      <c r="K25" s="202"/>
      <c r="L25" s="158"/>
      <c r="M25" s="741"/>
      <c r="N25" s="482" t="str">
        <f>IF(N23="","",VLOOKUP(N23,'実績　 (記入例)'!$DR:$DU,4,FALSE))</f>
        <v/>
      </c>
      <c r="O25" s="483"/>
      <c r="P25" s="483"/>
      <c r="Q25" s="484"/>
      <c r="R25" s="482" t="str">
        <f>IF(R23="","",VLOOKUP(R23,'実績　 (記入例)'!$DR:$DU,4,FALSE))</f>
        <v/>
      </c>
      <c r="S25" s="483"/>
      <c r="T25" s="483"/>
      <c r="U25" s="484"/>
      <c r="V25" s="482" t="str">
        <f>IF(V23="","",VLOOKUP(V23,'実績　 (記入例)'!$DR:$DU,4,FALSE))</f>
        <v/>
      </c>
      <c r="W25" s="483"/>
      <c r="X25" s="483"/>
      <c r="Y25" s="484"/>
      <c r="Z25" s="482" t="str">
        <f>IF(Z23="","",VLOOKUP(Z23,'実績　 (記入例)'!$DR:$DU,4,FALSE))</f>
        <v/>
      </c>
      <c r="AA25" s="483"/>
      <c r="AB25" s="483"/>
      <c r="AC25" s="484"/>
      <c r="AD25" s="482" t="str">
        <f>IF(AD23="","",VLOOKUP(AD23,'実績　 (記入例)'!$DR:$DU,4,FALSE))</f>
        <v/>
      </c>
      <c r="AE25" s="483"/>
      <c r="AF25" s="483"/>
      <c r="AG25" s="484"/>
      <c r="AH25" s="558"/>
      <c r="AI25" s="559"/>
      <c r="AJ25" s="560"/>
      <c r="AK25" s="507"/>
      <c r="AL25" s="508"/>
      <c r="AM25" s="489"/>
      <c r="AN25" s="489"/>
      <c r="AO25" s="490"/>
      <c r="AP25" s="460"/>
      <c r="AQ25" s="461"/>
      <c r="AR25" s="819"/>
      <c r="AS25" s="820"/>
      <c r="AT25" s="862"/>
      <c r="AU25" s="863"/>
      <c r="AV25" s="864"/>
      <c r="AW25" s="835"/>
      <c r="AX25" s="836"/>
      <c r="CB25" s="3"/>
      <c r="CC25" s="8"/>
      <c r="CD25" s="3"/>
      <c r="CE25" s="3"/>
      <c r="CF25" s="3"/>
      <c r="CN25" s="96"/>
      <c r="CO25" s="97" t="s">
        <v>99</v>
      </c>
      <c r="CP25" s="98">
        <f>SUMIF(CH22:CL22,"宇久町",CH23:CL23)*'実績　 (記入例)'!AK20</f>
        <v>0</v>
      </c>
      <c r="CQ25" s="99">
        <f>SUMIF(CH22:CL22,"宇久",CH24:CL24)*'実績　 (記入例)'!AK22</f>
        <v>0</v>
      </c>
      <c r="CR25" s="92"/>
      <c r="CS25" s="78"/>
      <c r="CT25" s="100"/>
      <c r="CU25" s="101" t="s">
        <v>99</v>
      </c>
      <c r="CV25" s="102" t="str">
        <f>IF('実績　 (記入例)'!I25="","0",DA20/CT21)</f>
        <v>0</v>
      </c>
      <c r="CW25" s="103" t="str">
        <f>IF('実績　 (記入例)'!I25="","0",DA21/CT21)</f>
        <v>0</v>
      </c>
      <c r="CX25" s="104">
        <f>CV25*'実績　 (記入例)'!AK20</f>
        <v>0</v>
      </c>
      <c r="CY25" s="105">
        <f>CW25*'実績　 (記入例)'!AK22</f>
        <v>0</v>
      </c>
      <c r="CZ25" s="106">
        <f t="shared" si="0"/>
        <v>0</v>
      </c>
      <c r="DA25" s="89"/>
      <c r="DC25" s="107" t="s">
        <v>99</v>
      </c>
      <c r="DD25" s="102" t="str">
        <f>IF(('実績　 (記入例)'!J25)="","0",('実績　 (記入例)'!AK20+'実績　 (記入例)'!AK22)*'実績　 (記入例)'!J25*1000)</f>
        <v>0</v>
      </c>
      <c r="DE25" s="102">
        <f>COUNTA('実績　 (記入例)'!I25)*('実績　 (記入例)'!AK20+'実績　 (記入例)'!AK22)</f>
        <v>0</v>
      </c>
      <c r="DF25" s="102">
        <f>COUNTA('実績　 (記入例)'!K25)*('実績　 (記入例)'!AK20+'実績　 (記入例)'!AK22)</f>
        <v>0</v>
      </c>
      <c r="DG25" s="102">
        <f>COUNTA('実績　 (記入例)'!L25)*('実績　 (記入例)'!AK20+'実績　 (記入例)'!AK22)</f>
        <v>0</v>
      </c>
      <c r="DH25" s="15"/>
      <c r="DI25" s="15"/>
      <c r="DK25" s="24"/>
      <c r="DL25" s="7"/>
      <c r="DM25" s="3"/>
      <c r="DN25" s="3">
        <v>12</v>
      </c>
      <c r="DO25" s="3" t="s">
        <v>386</v>
      </c>
      <c r="DP25" s="3" t="s">
        <v>67</v>
      </c>
      <c r="DQ25" s="209">
        <v>1600</v>
      </c>
      <c r="DU25" s="8"/>
      <c r="DV25" s="8"/>
      <c r="DW25" s="209">
        <v>800</v>
      </c>
      <c r="DZ25" s="8"/>
      <c r="EA25" s="24"/>
      <c r="EB25" s="8"/>
      <c r="EC25" s="108"/>
      <c r="EZ25" s="1"/>
    </row>
    <row r="26" spans="2:156" ht="16.5" customHeight="1" thickTop="1" thickBot="1">
      <c r="B26" s="734">
        <v>3</v>
      </c>
      <c r="C26" s="848"/>
      <c r="D26" s="851"/>
      <c r="E26" s="809"/>
      <c r="F26" s="810"/>
      <c r="G26" s="485" t="s">
        <v>55</v>
      </c>
      <c r="H26" s="486"/>
      <c r="I26" s="148"/>
      <c r="J26" s="55"/>
      <c r="K26" s="148"/>
      <c r="L26" s="152"/>
      <c r="M26" s="468" t="s">
        <v>56</v>
      </c>
      <c r="N26" s="56"/>
      <c r="O26" s="415" t="str">
        <f>IF(N26="","",VLOOKUP(N26,'実績　 (記入例)'!$DN:$DQ,3,FALSE))</f>
        <v/>
      </c>
      <c r="P26" s="416"/>
      <c r="Q26" s="424"/>
      <c r="R26" s="56"/>
      <c r="S26" s="415" t="str">
        <f>IF(R26="","",VLOOKUP(R26,'実績　 (記入例)'!$DN:$DQ,3,FALSE))</f>
        <v/>
      </c>
      <c r="T26" s="416"/>
      <c r="U26" s="424"/>
      <c r="V26" s="56"/>
      <c r="W26" s="415" t="str">
        <f>IF(V26="","",VLOOKUP(V26,'実績　 (記入例)'!$DN:$DQ,3,FALSE))</f>
        <v/>
      </c>
      <c r="X26" s="416"/>
      <c r="Y26" s="424"/>
      <c r="Z26" s="56"/>
      <c r="AA26" s="415" t="str">
        <f>IF(Z26="","",VLOOKUP(Z26,'実績　 (記入例)'!$DN:$DQ,3,FALSE))</f>
        <v/>
      </c>
      <c r="AB26" s="416"/>
      <c r="AC26" s="424"/>
      <c r="AD26" s="56"/>
      <c r="AE26" s="415" t="str">
        <f>IF(AD26="","",VLOOKUP(AD26,'実績　 (記入例)'!$DN:$DQ,3,FALSE))</f>
        <v/>
      </c>
      <c r="AF26" s="416"/>
      <c r="AG26" s="416"/>
      <c r="AH26" s="554" t="s">
        <v>57</v>
      </c>
      <c r="AI26" s="511">
        <f>DA26+CR26</f>
        <v>0</v>
      </c>
      <c r="AJ26" s="512"/>
      <c r="AK26" s="515"/>
      <c r="AL26" s="516"/>
      <c r="AM26" s="487">
        <f>(AI26*AK26)</f>
        <v>0</v>
      </c>
      <c r="AN26" s="487"/>
      <c r="AO26" s="527"/>
      <c r="AP26" s="456">
        <f>SUM('実績　 (記入例)'!J26:J31)*AK30</f>
        <v>0</v>
      </c>
      <c r="AQ26" s="457"/>
      <c r="AR26" s="821"/>
      <c r="AS26" s="822"/>
      <c r="AT26" s="854"/>
      <c r="AU26" s="855"/>
      <c r="AV26" s="841"/>
      <c r="AW26" s="833" t="s">
        <v>376</v>
      </c>
      <c r="AX26" s="834"/>
      <c r="CB26" s="3"/>
      <c r="CC26" s="8"/>
      <c r="CD26" s="3"/>
      <c r="CE26" s="3"/>
      <c r="CF26" s="3"/>
      <c r="CN26" s="58">
        <v>3</v>
      </c>
      <c r="CO26" s="59" t="s">
        <v>59</v>
      </c>
      <c r="CP26" s="60">
        <f>SUMIF(CH28:CL28,"対馬市",CH29:CL29)*'実績　 (記入例)'!AK26</f>
        <v>0</v>
      </c>
      <c r="CQ26" s="61">
        <f>SUMIF(CH28:CL28,"対馬市",CH30:CL30)*'実績　 (記入例)'!AK28</f>
        <v>0</v>
      </c>
      <c r="CR26" s="62">
        <f>SUM('実績　 (記入例)'!N31:AG31)</f>
        <v>0</v>
      </c>
      <c r="CS26" s="78"/>
      <c r="CT26" s="63" t="s">
        <v>10</v>
      </c>
      <c r="CU26" s="64" t="s">
        <v>59</v>
      </c>
      <c r="CV26" s="65" t="str">
        <f>IF('実績　 (記入例)'!I26="","0",DA26/CT27)</f>
        <v>0</v>
      </c>
      <c r="CW26" s="66" t="str">
        <f>IF('実績　 (記入例)'!I26="","0",DA27/CT27)</f>
        <v>0</v>
      </c>
      <c r="CX26" s="67">
        <f>CV26*'実績　 (記入例)'!AK26</f>
        <v>0</v>
      </c>
      <c r="CY26" s="68">
        <f>CW26*'実績　 (記入例)'!AK28</f>
        <v>0</v>
      </c>
      <c r="CZ26" s="69">
        <f t="shared" si="0"/>
        <v>0</v>
      </c>
      <c r="DA26" s="62">
        <f>SUM('実績　 (記入例)'!N28:AG28)</f>
        <v>0</v>
      </c>
      <c r="DC26" s="70" t="s">
        <v>59</v>
      </c>
      <c r="DD26" s="65" t="str">
        <f>IF(('実績　 (記入例)'!J26)="","0",('実績　 (記入例)'!AK26+'実績　 (記入例)'!AK28)*'実績　 (記入例)'!J26*1000)</f>
        <v>0</v>
      </c>
      <c r="DE26" s="65">
        <f>COUNTA('実績　 (記入例)'!I26)*('実績　 (記入例)'!AK26+'実績　 (記入例)'!AK28)</f>
        <v>0</v>
      </c>
      <c r="DF26" s="65">
        <f>COUNTA('実績　 (記入例)'!K26)*('実績　 (記入例)'!AK26+'実績　 (記入例)'!AK28)</f>
        <v>0</v>
      </c>
      <c r="DG26" s="65">
        <f>COUNTA('実績　 (記入例)'!L26)*('実績　 (記入例)'!AK26+'実績　 (記入例)'!AK28)</f>
        <v>0</v>
      </c>
      <c r="DH26" s="15"/>
      <c r="DI26" s="15"/>
      <c r="DK26" s="24"/>
      <c r="DL26" s="7"/>
      <c r="DM26" s="3"/>
      <c r="DN26" s="3">
        <v>13</v>
      </c>
      <c r="DO26" s="3" t="s">
        <v>387</v>
      </c>
      <c r="DP26" s="3" t="s">
        <v>67</v>
      </c>
      <c r="DQ26" s="209">
        <v>300</v>
      </c>
      <c r="DU26" s="8"/>
      <c r="DV26" s="8"/>
      <c r="DW26" s="209">
        <v>150</v>
      </c>
      <c r="DZ26" s="8"/>
      <c r="EA26" s="24"/>
      <c r="EB26" s="8"/>
      <c r="EC26" s="108"/>
      <c r="EZ26" s="1"/>
    </row>
    <row r="27" spans="2:156" ht="16.5" customHeight="1">
      <c r="B27" s="735"/>
      <c r="C27" s="849"/>
      <c r="D27" s="852"/>
      <c r="E27" s="811"/>
      <c r="F27" s="812"/>
      <c r="G27" s="466" t="s">
        <v>60</v>
      </c>
      <c r="H27" s="467"/>
      <c r="I27" s="149"/>
      <c r="J27" s="72"/>
      <c r="K27" s="149"/>
      <c r="L27" s="154"/>
      <c r="M27" s="469"/>
      <c r="N27" s="412" t="str">
        <f>IF(N26="","",VLOOKUP(N26,'実績　 (記入例)'!$DN:$DQ,2,FALSE))</f>
        <v/>
      </c>
      <c r="O27" s="413"/>
      <c r="P27" s="413"/>
      <c r="Q27" s="414"/>
      <c r="R27" s="412" t="str">
        <f>IF(R26="","",VLOOKUP(R26,'実績　 (記入例)'!$DN:$DQ,2,FALSE))</f>
        <v/>
      </c>
      <c r="S27" s="413"/>
      <c r="T27" s="413"/>
      <c r="U27" s="414"/>
      <c r="V27" s="412" t="str">
        <f>IF(V26="","",VLOOKUP(V26,'実績　 (記入例)'!$DN:$DQ,2,FALSE))</f>
        <v/>
      </c>
      <c r="W27" s="413"/>
      <c r="X27" s="413"/>
      <c r="Y27" s="414"/>
      <c r="Z27" s="412" t="str">
        <f>IF(Z26="","",VLOOKUP(Z26,'実績　 (記入例)'!$DN:$DQ,2,FALSE))</f>
        <v/>
      </c>
      <c r="AA27" s="413"/>
      <c r="AB27" s="413"/>
      <c r="AC27" s="414"/>
      <c r="AD27" s="412" t="str">
        <f>IF(AD26="","",VLOOKUP(AD26,'実績　 (記入例)'!$DN:$DQ,2,FALSE))</f>
        <v/>
      </c>
      <c r="AE27" s="413"/>
      <c r="AF27" s="413"/>
      <c r="AG27" s="413"/>
      <c r="AH27" s="510"/>
      <c r="AI27" s="513"/>
      <c r="AJ27" s="514"/>
      <c r="AK27" s="517"/>
      <c r="AL27" s="518"/>
      <c r="AM27" s="462"/>
      <c r="AN27" s="462"/>
      <c r="AO27" s="463"/>
      <c r="AP27" s="458"/>
      <c r="AQ27" s="459"/>
      <c r="AR27" s="815"/>
      <c r="AS27" s="816"/>
      <c r="AT27" s="842"/>
      <c r="AU27" s="843"/>
      <c r="AV27" s="844"/>
      <c r="AW27" s="825"/>
      <c r="AX27" s="826"/>
      <c r="CB27" s="3"/>
      <c r="CC27" s="8"/>
      <c r="CD27" s="3"/>
      <c r="CE27" s="3"/>
      <c r="CF27" s="3"/>
      <c r="CN27" s="73"/>
      <c r="CO27" s="74" t="s">
        <v>61</v>
      </c>
      <c r="CP27" s="75">
        <f>SUMIF(CH28:CL28,"壱岐市",CH29:CL29)*'実績　 (記入例)'!AK26</f>
        <v>0</v>
      </c>
      <c r="CQ27" s="76">
        <f>SUMIF(CH28:CL28,"壱岐市",CH30:CL30)*'実績　 (記入例)'!AK28</f>
        <v>0</v>
      </c>
      <c r="CR27" s="77">
        <f>CR26</f>
        <v>0</v>
      </c>
      <c r="CS27" s="78"/>
      <c r="CT27" s="543">
        <f>COUNTA('実績　 (記入例)'!I26:I31)</f>
        <v>0</v>
      </c>
      <c r="CU27" s="79" t="s">
        <v>61</v>
      </c>
      <c r="CV27" s="80" t="str">
        <f>IF('実績　 (記入例)'!I27="","0",DA26/CT27)</f>
        <v>0</v>
      </c>
      <c r="CW27" s="81" t="str">
        <f>IF('実績　 (記入例)'!I27="","0",DA27/CT27)</f>
        <v>0</v>
      </c>
      <c r="CX27" s="82">
        <f>CV27*'実績　 (記入例)'!AK26</f>
        <v>0</v>
      </c>
      <c r="CY27" s="83">
        <f>CW27*'実績　 (記入例)'!AK28</f>
        <v>0</v>
      </c>
      <c r="CZ27" s="84">
        <f t="shared" si="0"/>
        <v>0</v>
      </c>
      <c r="DA27" s="77">
        <f>CL53</f>
        <v>0</v>
      </c>
      <c r="DC27" s="85" t="s">
        <v>61</v>
      </c>
      <c r="DD27" s="80" t="str">
        <f>IF(('実績　 (記入例)'!J27)="","0",('実績　 (記入例)'!AK26+'実績　 (記入例)'!AK28)*'実績　 (記入例)'!J27*1000)</f>
        <v>0</v>
      </c>
      <c r="DE27" s="80">
        <f>COUNTA('実績　 (記入例)'!I27)*('実績　 (記入例)'!AK26+'実績　 (記入例)'!AK28)</f>
        <v>0</v>
      </c>
      <c r="DF27" s="80">
        <f>COUNTA('実績　 (記入例)'!K27)*('実績　 (記入例)'!AK26+'実績　 (記入例)'!AK28)</f>
        <v>0</v>
      </c>
      <c r="DG27" s="80">
        <f>COUNTA('実績　 (記入例)'!L27)*('実績　 (記入例)'!AK26+'実績　 (記入例)'!AK28)</f>
        <v>0</v>
      </c>
      <c r="DH27" s="15"/>
      <c r="DI27" s="15"/>
      <c r="DK27" s="24"/>
      <c r="DL27" s="7"/>
      <c r="DM27" s="3"/>
      <c r="DN27" s="3">
        <v>14</v>
      </c>
      <c r="DO27" s="3" t="s">
        <v>388</v>
      </c>
      <c r="DP27" s="3" t="s">
        <v>67</v>
      </c>
      <c r="DQ27" s="209">
        <v>500</v>
      </c>
      <c r="DU27" s="8"/>
      <c r="DV27" s="8"/>
      <c r="DW27" s="209">
        <v>250</v>
      </c>
      <c r="DZ27" s="8"/>
      <c r="EA27" s="24"/>
      <c r="EB27" s="8"/>
      <c r="EC27" s="108"/>
    </row>
    <row r="28" spans="2:156" ht="16.5" customHeight="1" thickBot="1">
      <c r="B28" s="735"/>
      <c r="C28" s="850"/>
      <c r="D28" s="853"/>
      <c r="E28" s="813"/>
      <c r="F28" s="814"/>
      <c r="G28" s="466" t="s">
        <v>73</v>
      </c>
      <c r="H28" s="467"/>
      <c r="I28" s="149"/>
      <c r="J28" s="72"/>
      <c r="K28" s="149"/>
      <c r="L28" s="155"/>
      <c r="M28" s="470"/>
      <c r="N28" s="409" t="str">
        <f>IF(N26="","",VLOOKUP(N26,'実績　 (記入例)'!$DN:$DQ,4,FALSE))</f>
        <v/>
      </c>
      <c r="O28" s="410"/>
      <c r="P28" s="410"/>
      <c r="Q28" s="411"/>
      <c r="R28" s="409" t="str">
        <f>IF(R26="","",VLOOKUP(R26,'実績　 (記入例)'!$DN:$DQ,4,FALSE))</f>
        <v/>
      </c>
      <c r="S28" s="410"/>
      <c r="T28" s="410"/>
      <c r="U28" s="411"/>
      <c r="V28" s="423" t="str">
        <f>IF(V26="","",VLOOKUP(V26,'実績　 (記入例)'!$DN:$DQ,4,FALSE))</f>
        <v/>
      </c>
      <c r="W28" s="410"/>
      <c r="X28" s="410"/>
      <c r="Y28" s="411"/>
      <c r="Z28" s="409" t="str">
        <f>IF(Z26="","",VLOOKUP(Z26,'実績　 (記入例)'!$DN:$DQ,4,FALSE))</f>
        <v/>
      </c>
      <c r="AA28" s="410"/>
      <c r="AB28" s="410"/>
      <c r="AC28" s="411"/>
      <c r="AD28" s="409" t="str">
        <f>IF(AD26="","",VLOOKUP(AD26,'実績　 (記入例)'!$DN:$DQ,4,FALSE))</f>
        <v/>
      </c>
      <c r="AE28" s="410"/>
      <c r="AF28" s="410"/>
      <c r="AG28" s="410"/>
      <c r="AH28" s="503" t="s">
        <v>74</v>
      </c>
      <c r="AI28" s="505">
        <f>CR27+DA27</f>
        <v>0</v>
      </c>
      <c r="AJ28" s="506"/>
      <c r="AK28" s="519"/>
      <c r="AL28" s="520"/>
      <c r="AM28" s="462">
        <f>(AI28*AK28)</f>
        <v>0</v>
      </c>
      <c r="AN28" s="462"/>
      <c r="AO28" s="463"/>
      <c r="AP28" s="458"/>
      <c r="AQ28" s="459"/>
      <c r="AR28" s="817"/>
      <c r="AS28" s="818"/>
      <c r="AT28" s="842"/>
      <c r="AU28" s="843"/>
      <c r="AV28" s="844"/>
      <c r="AW28" s="827"/>
      <c r="AX28" s="828"/>
      <c r="CB28" s="3"/>
      <c r="CC28" s="8"/>
      <c r="CD28" s="3"/>
      <c r="CE28" s="3"/>
      <c r="CF28" s="3"/>
      <c r="CG28" s="87" t="s">
        <v>75</v>
      </c>
      <c r="CH28" s="88" t="e">
        <f>VLOOKUP('実績　 (記入例)'!N29,$DR:$DV,5,FALSE)</f>
        <v>#N/A</v>
      </c>
      <c r="CI28" s="88" t="e">
        <f>VLOOKUP('実績　 (記入例)'!R29,$DR:$DV,5,FALSE)</f>
        <v>#N/A</v>
      </c>
      <c r="CJ28" s="88" t="e">
        <f>VLOOKUP('実績　 (記入例)'!V29,$DR:$DV,5,FALSE)</f>
        <v>#N/A</v>
      </c>
      <c r="CK28" s="88" t="e">
        <f>VLOOKUP('実績　 (記入例)'!Z29,$DR:$DV,5,FALSE)</f>
        <v>#N/A</v>
      </c>
      <c r="CL28" s="88" t="e">
        <f>VLOOKUP('実績　 (記入例)'!AD29,$DR:$DV,5,FALSE)</f>
        <v>#N/A</v>
      </c>
      <c r="CN28" s="73"/>
      <c r="CO28" s="74" t="s">
        <v>73</v>
      </c>
      <c r="CP28" s="75">
        <f>SUMIF(CH28:CL28,"五島市",CH29:CL29)*'実績　 (記入例)'!AK26</f>
        <v>0</v>
      </c>
      <c r="CQ28" s="76">
        <f>SUMIF(CH28:CL28,"五島市",CH30:CL30)*'実績　 (記入例)'!AK28</f>
        <v>0</v>
      </c>
      <c r="CR28" s="92"/>
      <c r="CS28" s="78"/>
      <c r="CT28" s="544"/>
      <c r="CU28" s="79" t="s">
        <v>73</v>
      </c>
      <c r="CV28" s="80" t="str">
        <f>IF('実績　 (記入例)'!I28="","0",DA26/CT27)</f>
        <v>0</v>
      </c>
      <c r="CW28" s="81" t="str">
        <f>IF('実績　 (記入例)'!I28="","0",DA27/CT27)</f>
        <v>0</v>
      </c>
      <c r="CX28" s="82">
        <f>CV28*'実績　 (記入例)'!AK26</f>
        <v>0</v>
      </c>
      <c r="CY28" s="83">
        <f>CW28*'実績　 (記入例)'!AK28</f>
        <v>0</v>
      </c>
      <c r="CZ28" s="84">
        <f t="shared" si="0"/>
        <v>0</v>
      </c>
      <c r="DA28" s="89"/>
      <c r="DC28" s="85" t="s">
        <v>73</v>
      </c>
      <c r="DD28" s="80" t="str">
        <f>IF(('実績　 (記入例)'!J28)="","0",('実績　 (記入例)'!AK26+'実績　 (記入例)'!AK28)*'実績　 (記入例)'!J28*1000)</f>
        <v>0</v>
      </c>
      <c r="DE28" s="80">
        <f>COUNTA('実績　 (記入例)'!I28)*('実績　 (記入例)'!AK26+'実績　 (記入例)'!AK28)</f>
        <v>0</v>
      </c>
      <c r="DF28" s="80">
        <f>COUNTA('実績　 (記入例)'!K28)*('実績　 (記入例)'!AK26+'実績　 (記入例)'!AK28)</f>
        <v>0</v>
      </c>
      <c r="DG28" s="80">
        <f>COUNTA('実績　 (記入例)'!L28)*('実績　 (記入例)'!AK26+'実績　 (記入例)'!AK28)</f>
        <v>0</v>
      </c>
      <c r="DH28" s="15"/>
      <c r="DI28" s="15"/>
      <c r="DK28" s="24"/>
      <c r="DL28" s="7"/>
      <c r="DM28" s="3"/>
      <c r="DN28" s="3">
        <v>15</v>
      </c>
      <c r="DO28" s="3" t="s">
        <v>389</v>
      </c>
      <c r="DP28" s="3" t="s">
        <v>67</v>
      </c>
      <c r="DQ28" s="209">
        <v>900</v>
      </c>
      <c r="DU28" s="8"/>
      <c r="DV28" s="8"/>
      <c r="DW28" s="209">
        <v>450</v>
      </c>
      <c r="DZ28" s="8"/>
      <c r="EA28" s="24"/>
      <c r="EB28" s="8"/>
      <c r="EC28" s="108"/>
    </row>
    <row r="29" spans="2:156" ht="16.5" customHeight="1" thickBot="1">
      <c r="B29" s="735"/>
      <c r="C29" s="805" t="s">
        <v>375</v>
      </c>
      <c r="D29" s="806"/>
      <c r="E29" s="807" t="s">
        <v>375</v>
      </c>
      <c r="F29" s="808"/>
      <c r="G29" s="466" t="s">
        <v>84</v>
      </c>
      <c r="H29" s="467"/>
      <c r="I29" s="149"/>
      <c r="J29" s="72"/>
      <c r="K29" s="149"/>
      <c r="L29" s="155"/>
      <c r="M29" s="739" t="s">
        <v>85</v>
      </c>
      <c r="N29" s="140"/>
      <c r="O29" s="417" t="str">
        <f>IF(N29="","",VLOOKUP(N29,'実績　 (記入例)'!$DR:$DU,3,FALSE))</f>
        <v/>
      </c>
      <c r="P29" s="418"/>
      <c r="Q29" s="419"/>
      <c r="R29" s="140"/>
      <c r="S29" s="417" t="str">
        <f>IF(R29="","",VLOOKUP(R29,'実績　 (記入例)'!$DR:$DU,3,FALSE))</f>
        <v/>
      </c>
      <c r="T29" s="418"/>
      <c r="U29" s="419"/>
      <c r="V29" s="90"/>
      <c r="W29" s="417" t="str">
        <f>IF(V29="","",VLOOKUP(V29,'実績　 (記入例)'!$DR:$DU,3,FALSE))</f>
        <v/>
      </c>
      <c r="X29" s="418"/>
      <c r="Y29" s="419"/>
      <c r="Z29" s="140"/>
      <c r="AA29" s="417" t="str">
        <f>IF(Z29="","",VLOOKUP(Z29,'実績　 (記入例)'!$DR:$DU,3,FALSE))</f>
        <v/>
      </c>
      <c r="AB29" s="418"/>
      <c r="AC29" s="419"/>
      <c r="AD29" s="140"/>
      <c r="AE29" s="417" t="str">
        <f>IF(AD29="","",VLOOKUP(AD29,'実績　 (記入例)'!$DR:$DU,3,FALSE))</f>
        <v/>
      </c>
      <c r="AF29" s="418"/>
      <c r="AG29" s="418"/>
      <c r="AH29" s="504"/>
      <c r="AI29" s="507"/>
      <c r="AJ29" s="508"/>
      <c r="AK29" s="521"/>
      <c r="AL29" s="522"/>
      <c r="AM29" s="464"/>
      <c r="AN29" s="464"/>
      <c r="AO29" s="465"/>
      <c r="AP29" s="458"/>
      <c r="AQ29" s="459"/>
      <c r="AR29" s="817"/>
      <c r="AS29" s="818"/>
      <c r="AT29" s="842"/>
      <c r="AU29" s="843"/>
      <c r="AV29" s="844"/>
      <c r="AW29" s="829" t="s">
        <v>377</v>
      </c>
      <c r="AX29" s="830"/>
      <c r="CB29" s="3"/>
      <c r="CC29" s="8"/>
      <c r="CD29" s="3"/>
      <c r="CE29" s="3"/>
      <c r="CF29" s="3"/>
      <c r="CG29" s="87" t="s">
        <v>86</v>
      </c>
      <c r="CH29" s="91" t="e">
        <f>VLOOKUP('実績　 (記入例)'!N29,$DR:$DV,4,FALSE)</f>
        <v>#N/A</v>
      </c>
      <c r="CI29" s="91" t="e">
        <f>VLOOKUP('実績　 (記入例)'!R29,$DR:$DV,4,FALSE)</f>
        <v>#N/A</v>
      </c>
      <c r="CJ29" s="91" t="e">
        <f>VLOOKUP('実績　 (記入例)'!V29,$DR:$DV,4,FALSE)</f>
        <v>#N/A</v>
      </c>
      <c r="CK29" s="91" t="e">
        <f>VLOOKUP('実績　 (記入例)'!Z29,$DR:$DV,4,FALSE)</f>
        <v>#N/A</v>
      </c>
      <c r="CL29" s="91" t="e">
        <f>VLOOKUP('実績　 (記入例)'!AD29,$DR:$DV,4,FALSE)</f>
        <v>#N/A</v>
      </c>
      <c r="CN29" s="73"/>
      <c r="CO29" s="74" t="s">
        <v>84</v>
      </c>
      <c r="CP29" s="75">
        <f>SUMIF(CH28:CL28,"新上五島町",CH29:CL29)*'実績　 (記入例)'!AK26</f>
        <v>0</v>
      </c>
      <c r="CQ29" s="76">
        <f>SUMIF(CH28:CL28,"上五島",CH30:CL30)*'実績　 (記入例)'!AK28</f>
        <v>0</v>
      </c>
      <c r="CR29" s="92"/>
      <c r="CS29" s="78"/>
      <c r="CT29" s="93"/>
      <c r="CU29" s="79" t="s">
        <v>84</v>
      </c>
      <c r="CV29" s="80" t="str">
        <f>IF('実績　 (記入例)'!I29="","0",DA26/CT27)</f>
        <v>0</v>
      </c>
      <c r="CW29" s="81" t="str">
        <f>IF('実績　 (記入例)'!I29="","0",DA27/CT27)</f>
        <v>0</v>
      </c>
      <c r="CX29" s="82">
        <f>CV29*'実績　 (記入例)'!AK26</f>
        <v>0</v>
      </c>
      <c r="CY29" s="83">
        <f>CW29*'実績　 (記入例)'!AK28</f>
        <v>0</v>
      </c>
      <c r="CZ29" s="84">
        <f t="shared" si="0"/>
        <v>0</v>
      </c>
      <c r="DA29" s="89"/>
      <c r="DB29" s="94"/>
      <c r="DC29" s="85" t="s">
        <v>84</v>
      </c>
      <c r="DD29" s="80" t="str">
        <f>IF(('実績　 (記入例)'!J29)="","0",('実績　 (記入例)'!AK26+'実績　 (記入例)'!AK28)*'実績　 (記入例)'!J29*1000)</f>
        <v>0</v>
      </c>
      <c r="DE29" s="80">
        <f>COUNTA('実績　 (記入例)'!I29)*('実績　 (記入例)'!AK26+'実績　 (記入例)'!AK28)</f>
        <v>0</v>
      </c>
      <c r="DF29" s="80">
        <f>COUNTA('実績　 (記入例)'!K29)*('実績　 (記入例)'!AK26+'実績　 (記入例)'!AK28)</f>
        <v>0</v>
      </c>
      <c r="DG29" s="80">
        <f>COUNTA('実績　 (記入例)'!L29)*('実績　 (記入例)'!AK26+'実績　 (記入例)'!AK28)</f>
        <v>0</v>
      </c>
      <c r="DH29" s="15"/>
      <c r="DI29" s="15"/>
      <c r="DK29" s="24"/>
      <c r="DL29" s="7"/>
      <c r="DM29" s="3"/>
      <c r="DN29" s="3">
        <v>16</v>
      </c>
      <c r="DO29" s="3" t="s">
        <v>384</v>
      </c>
      <c r="DP29" s="3" t="s">
        <v>115</v>
      </c>
      <c r="DQ29" s="209">
        <v>3000</v>
      </c>
      <c r="DU29" s="8"/>
      <c r="DV29" s="8"/>
      <c r="DW29" s="209">
        <v>1500</v>
      </c>
      <c r="DZ29" s="8"/>
      <c r="EA29" s="24"/>
      <c r="EB29" s="24"/>
      <c r="EC29" s="108"/>
    </row>
    <row r="30" spans="2:156" ht="16.5" customHeight="1">
      <c r="B30" s="735"/>
      <c r="C30" s="797"/>
      <c r="D30" s="798"/>
      <c r="E30" s="801"/>
      <c r="F30" s="802"/>
      <c r="G30" s="744" t="s">
        <v>92</v>
      </c>
      <c r="H30" s="745"/>
      <c r="I30" s="149"/>
      <c r="J30" s="72"/>
      <c r="K30" s="204"/>
      <c r="L30" s="155"/>
      <c r="M30" s="740"/>
      <c r="N30" s="420" t="str">
        <f>IF(N29="","",VLOOKUP(N29,'実績　 (記入例)'!$DR:$DU,2,FALSE))</f>
        <v/>
      </c>
      <c r="O30" s="421"/>
      <c r="P30" s="421"/>
      <c r="Q30" s="422"/>
      <c r="R30" s="420" t="str">
        <f>IF(R29="","",VLOOKUP(R29,'実績　 (記入例)'!$DR:$DU,2,FALSE))</f>
        <v/>
      </c>
      <c r="S30" s="421"/>
      <c r="T30" s="421"/>
      <c r="U30" s="422"/>
      <c r="V30" s="420" t="str">
        <f>IF(V29="","",VLOOKUP(V29,'実績　 (記入例)'!$DR:$DU,2,FALSE))</f>
        <v/>
      </c>
      <c r="W30" s="421"/>
      <c r="X30" s="421"/>
      <c r="Y30" s="422"/>
      <c r="Z30" s="420" t="str">
        <f>IF(Z29="","",VLOOKUP(Z29,'実績　 (記入例)'!$DR:$DU,2,FALSE))</f>
        <v/>
      </c>
      <c r="AA30" s="421"/>
      <c r="AB30" s="421"/>
      <c r="AC30" s="422"/>
      <c r="AD30" s="420" t="str">
        <f>IF(AD29="","",VLOOKUP(AD29,'実績　 (記入例)'!$DR:$DU,2,FALSE))</f>
        <v/>
      </c>
      <c r="AE30" s="421"/>
      <c r="AF30" s="421"/>
      <c r="AG30" s="422"/>
      <c r="AH30" s="555" t="s">
        <v>93</v>
      </c>
      <c r="AI30" s="556"/>
      <c r="AJ30" s="557"/>
      <c r="AK30" s="511">
        <f>AK26+AK28</f>
        <v>0</v>
      </c>
      <c r="AL30" s="512"/>
      <c r="AM30" s="487">
        <f>AM26+AM28</f>
        <v>0</v>
      </c>
      <c r="AN30" s="487"/>
      <c r="AO30" s="488"/>
      <c r="AP30" s="458"/>
      <c r="AQ30" s="459"/>
      <c r="AR30" s="817"/>
      <c r="AS30" s="818"/>
      <c r="AT30" s="842"/>
      <c r="AU30" s="843"/>
      <c r="AV30" s="844"/>
      <c r="AW30" s="825"/>
      <c r="AX30" s="826"/>
      <c r="CB30" s="3"/>
      <c r="CC30" s="8"/>
      <c r="CD30" s="3"/>
      <c r="CE30" s="3"/>
      <c r="CF30" s="3"/>
      <c r="CG30" s="87" t="s">
        <v>94</v>
      </c>
      <c r="CH30" s="91" t="e">
        <f>CH29</f>
        <v>#N/A</v>
      </c>
      <c r="CI30" s="91" t="e">
        <f>CI29</f>
        <v>#N/A</v>
      </c>
      <c r="CJ30" s="91" t="e">
        <f>CJ29</f>
        <v>#N/A</v>
      </c>
      <c r="CK30" s="91" t="e">
        <f>CK29</f>
        <v>#N/A</v>
      </c>
      <c r="CL30" s="91" t="e">
        <f>CL29</f>
        <v>#N/A</v>
      </c>
      <c r="CN30" s="73"/>
      <c r="CO30" s="74" t="s">
        <v>92</v>
      </c>
      <c r="CP30" s="75">
        <f>SUMIF(CH28:CL28,"小値賀町",CH29:CL29)*'実績　 (記入例)'!AK26</f>
        <v>0</v>
      </c>
      <c r="CQ30" s="76">
        <f>SUMIF(CH28:CL28,"小値賀",CH30:CL30)*'実績　 (記入例)'!AK28</f>
        <v>0</v>
      </c>
      <c r="CR30" s="92"/>
      <c r="CS30" s="78"/>
      <c r="CT30" s="93"/>
      <c r="CU30" s="79" t="s">
        <v>92</v>
      </c>
      <c r="CV30" s="80" t="str">
        <f>IF('実績　 (記入例)'!I30="","0",DA26/CT27)</f>
        <v>0</v>
      </c>
      <c r="CW30" s="81" t="str">
        <f>IF('実績　 (記入例)'!I30="","0",DA27/CT27)</f>
        <v>0</v>
      </c>
      <c r="CX30" s="82">
        <f>CV30*'実績　 (記入例)'!AK26</f>
        <v>0</v>
      </c>
      <c r="CY30" s="83">
        <f>CW30*'実績　 (記入例)'!AK28</f>
        <v>0</v>
      </c>
      <c r="CZ30" s="84">
        <f t="shared" si="0"/>
        <v>0</v>
      </c>
      <c r="DA30" s="89"/>
      <c r="DB30" s="94"/>
      <c r="DC30" s="85" t="s">
        <v>92</v>
      </c>
      <c r="DD30" s="80" t="str">
        <f>IF(('実績　 (記入例)'!J30)="","0",('実績　 (記入例)'!AK26+'実績　 (記入例)'!AK28)*'実績　 (記入例)'!J30*1000)</f>
        <v>0</v>
      </c>
      <c r="DE30" s="80">
        <f>COUNTA('実績　 (記入例)'!I30)*('実績　 (記入例)'!AK26+'実績　 (記入例)'!AK28)</f>
        <v>0</v>
      </c>
      <c r="DF30" s="80">
        <f>COUNTA('実績　 (記入例)'!K30)*('実績　 (記入例)'!AK26+'実績　 (記入例)'!AK28)</f>
        <v>0</v>
      </c>
      <c r="DG30" s="80">
        <f>COUNTA('実績　 (記入例)'!L30)*('実績　 (記入例)'!AK26+'実績　 (記入例)'!AK28)</f>
        <v>0</v>
      </c>
      <c r="DH30" s="15"/>
      <c r="DI30" s="15"/>
      <c r="DK30" s="24"/>
      <c r="DL30" s="7"/>
      <c r="DM30" s="3"/>
      <c r="DN30" s="3">
        <v>17</v>
      </c>
      <c r="DO30" s="3" t="s">
        <v>385</v>
      </c>
      <c r="DP30" s="3" t="s">
        <v>115</v>
      </c>
      <c r="DQ30" s="209">
        <v>3000</v>
      </c>
      <c r="DU30" s="8"/>
      <c r="DV30" s="8"/>
      <c r="DW30" s="209">
        <v>1500</v>
      </c>
      <c r="DZ30" s="8"/>
      <c r="EA30" s="24"/>
      <c r="EB30" s="24"/>
      <c r="EC30" s="108"/>
    </row>
    <row r="31" spans="2:156" ht="16.5" customHeight="1" thickBot="1">
      <c r="B31" s="736"/>
      <c r="C31" s="799"/>
      <c r="D31" s="800"/>
      <c r="E31" s="803"/>
      <c r="F31" s="804"/>
      <c r="G31" s="742" t="s">
        <v>99</v>
      </c>
      <c r="H31" s="743"/>
      <c r="I31" s="150"/>
      <c r="J31" s="72"/>
      <c r="K31" s="205"/>
      <c r="L31" s="158"/>
      <c r="M31" s="741"/>
      <c r="N31" s="482" t="str">
        <f>IF(N29="","",VLOOKUP(N29,'実績　 (記入例)'!$DR:$DU,4,FALSE))</f>
        <v/>
      </c>
      <c r="O31" s="483"/>
      <c r="P31" s="483"/>
      <c r="Q31" s="484"/>
      <c r="R31" s="482" t="str">
        <f>IF(R29="","",VLOOKUP(R29,'実績　 (記入例)'!$DR:$DU,4,FALSE))</f>
        <v/>
      </c>
      <c r="S31" s="483"/>
      <c r="T31" s="483"/>
      <c r="U31" s="484"/>
      <c r="V31" s="482" t="str">
        <f>IF(V29="","",VLOOKUP(V29,'実績　 (記入例)'!$DR:$DU,4,FALSE))</f>
        <v/>
      </c>
      <c r="W31" s="483"/>
      <c r="X31" s="483"/>
      <c r="Y31" s="484"/>
      <c r="Z31" s="482" t="str">
        <f>IF(Z29="","",VLOOKUP(Z29,'実績　 (記入例)'!$DR:$DU,4,FALSE))</f>
        <v/>
      </c>
      <c r="AA31" s="483"/>
      <c r="AB31" s="483"/>
      <c r="AC31" s="484"/>
      <c r="AD31" s="482" t="str">
        <f>IF(AD29="","",VLOOKUP(AD29,'実績　 (記入例)'!$DR:$DU,4,FALSE))</f>
        <v/>
      </c>
      <c r="AE31" s="483"/>
      <c r="AF31" s="483"/>
      <c r="AG31" s="484"/>
      <c r="AH31" s="558"/>
      <c r="AI31" s="559"/>
      <c r="AJ31" s="560"/>
      <c r="AK31" s="507"/>
      <c r="AL31" s="508"/>
      <c r="AM31" s="489"/>
      <c r="AN31" s="489"/>
      <c r="AO31" s="490"/>
      <c r="AP31" s="460"/>
      <c r="AQ31" s="461"/>
      <c r="AR31" s="819"/>
      <c r="AS31" s="820"/>
      <c r="AT31" s="845"/>
      <c r="AU31" s="846"/>
      <c r="AV31" s="847"/>
      <c r="AW31" s="835"/>
      <c r="AX31" s="836"/>
      <c r="CB31" s="3"/>
      <c r="CC31" s="24"/>
      <c r="CD31" s="3"/>
      <c r="CE31" s="3"/>
      <c r="CF31" s="3"/>
      <c r="CN31" s="96"/>
      <c r="CO31" s="97" t="s">
        <v>99</v>
      </c>
      <c r="CP31" s="98">
        <f>SUMIF(CH28:CL28,"宇久町",CH29:CL29)*'実績　 (記入例)'!AK26</f>
        <v>0</v>
      </c>
      <c r="CQ31" s="99">
        <f>SUMIF(CH28:CL28,"宇久",CH30:CL30)*'実績　 (記入例)'!AK28</f>
        <v>0</v>
      </c>
      <c r="CR31" s="92"/>
      <c r="CS31" s="78"/>
      <c r="CT31" s="100"/>
      <c r="CU31" s="101" t="s">
        <v>99</v>
      </c>
      <c r="CV31" s="102" t="str">
        <f>IF('実績　 (記入例)'!I31="","0",DA26/CT27)</f>
        <v>0</v>
      </c>
      <c r="CW31" s="103" t="str">
        <f>IF('実績　 (記入例)'!I31="","0",DA27/CT27)</f>
        <v>0</v>
      </c>
      <c r="CX31" s="104">
        <f>CV31*'実績　 (記入例)'!AK26</f>
        <v>0</v>
      </c>
      <c r="CY31" s="105">
        <f>CW31*'実績　 (記入例)'!AK28</f>
        <v>0</v>
      </c>
      <c r="CZ31" s="106">
        <f t="shared" si="0"/>
        <v>0</v>
      </c>
      <c r="DA31" s="89"/>
      <c r="DC31" s="107" t="s">
        <v>99</v>
      </c>
      <c r="DD31" s="102" t="str">
        <f>IF(('実績　 (記入例)'!J31)="","0",('実績　 (記入例)'!AK26+'実績　 (記入例)'!AK28)*'実績　 (記入例)'!J31*1000)</f>
        <v>0</v>
      </c>
      <c r="DE31" s="102">
        <f>COUNTA('実績　 (記入例)'!I31)*('実績　 (記入例)'!AK26+'実績　 (記入例)'!AK28)</f>
        <v>0</v>
      </c>
      <c r="DF31" s="102">
        <f>COUNTA('実績　 (記入例)'!K31)*('実績　 (記入例)'!AK26+'実績　 (記入例)'!AK28)</f>
        <v>0</v>
      </c>
      <c r="DG31" s="102">
        <f>COUNTA('実績　 (記入例)'!L31)*('実績　 (記入例)'!AK26+'実績　 (記入例)'!AK28)</f>
        <v>0</v>
      </c>
      <c r="DH31" s="15"/>
      <c r="DI31" s="15"/>
      <c r="DK31" s="24"/>
      <c r="DL31" s="7"/>
      <c r="DM31" s="3"/>
      <c r="DN31" s="3">
        <v>18</v>
      </c>
      <c r="DO31" s="3" t="s">
        <v>390</v>
      </c>
      <c r="DP31" s="3" t="s">
        <v>115</v>
      </c>
      <c r="DQ31" s="209">
        <v>3000</v>
      </c>
      <c r="DU31" s="8"/>
      <c r="DV31" s="8"/>
      <c r="DW31" s="209">
        <v>1500</v>
      </c>
      <c r="DZ31" s="8"/>
      <c r="EA31" s="24"/>
      <c r="EB31" s="24"/>
      <c r="EC31" s="108"/>
    </row>
    <row r="32" spans="2:156" ht="16.5" customHeight="1" thickTop="1" thickBot="1">
      <c r="B32" s="737">
        <v>4</v>
      </c>
      <c r="C32" s="848"/>
      <c r="D32" s="851"/>
      <c r="E32" s="809"/>
      <c r="F32" s="810"/>
      <c r="G32" s="485" t="s">
        <v>55</v>
      </c>
      <c r="H32" s="486"/>
      <c r="I32" s="148"/>
      <c r="J32" s="55"/>
      <c r="K32" s="203"/>
      <c r="L32" s="152"/>
      <c r="M32" s="468" t="s">
        <v>56</v>
      </c>
      <c r="N32" s="56"/>
      <c r="O32" s="415" t="str">
        <f>IF(N32="","",VLOOKUP(N32,'実績　 (記入例)'!$DN:$DQ,3,FALSE))</f>
        <v/>
      </c>
      <c r="P32" s="416"/>
      <c r="Q32" s="424"/>
      <c r="R32" s="56"/>
      <c r="S32" s="415" t="str">
        <f>IF(R32="","",VLOOKUP(R32,'実績　 (記入例)'!$DN:$DQ,3,FALSE))</f>
        <v/>
      </c>
      <c r="T32" s="416"/>
      <c r="U32" s="424"/>
      <c r="V32" s="56"/>
      <c r="W32" s="415" t="str">
        <f>IF(V32="","",VLOOKUP(V32,'実績　 (記入例)'!$DN:$DQ,3,FALSE))</f>
        <v/>
      </c>
      <c r="X32" s="416"/>
      <c r="Y32" s="424"/>
      <c r="Z32" s="56"/>
      <c r="AA32" s="415" t="str">
        <f>IF(Z32="","",VLOOKUP(Z32,'実績　 (記入例)'!$DN:$DQ,3,FALSE))</f>
        <v/>
      </c>
      <c r="AB32" s="416"/>
      <c r="AC32" s="424"/>
      <c r="AD32" s="56"/>
      <c r="AE32" s="415" t="str">
        <f>IF(AD32="","",VLOOKUP(AD32,'実績　 (記入例)'!$DN:$DQ,3,FALSE))</f>
        <v/>
      </c>
      <c r="AF32" s="416"/>
      <c r="AG32" s="416"/>
      <c r="AH32" s="554" t="s">
        <v>57</v>
      </c>
      <c r="AI32" s="511">
        <f>DA32+CR32</f>
        <v>0</v>
      </c>
      <c r="AJ32" s="512"/>
      <c r="AK32" s="515"/>
      <c r="AL32" s="516"/>
      <c r="AM32" s="487">
        <f>(AI32*AK32)</f>
        <v>0</v>
      </c>
      <c r="AN32" s="487"/>
      <c r="AO32" s="527"/>
      <c r="AP32" s="456">
        <f>SUM('実績　 (記入例)'!J32:J37)*AK36</f>
        <v>0</v>
      </c>
      <c r="AQ32" s="457"/>
      <c r="AR32" s="821"/>
      <c r="AS32" s="822"/>
      <c r="AT32" s="854"/>
      <c r="AU32" s="855"/>
      <c r="AV32" s="841"/>
      <c r="AW32" s="833" t="s">
        <v>376</v>
      </c>
      <c r="AX32" s="834"/>
      <c r="CB32" s="3"/>
      <c r="CC32" s="24"/>
      <c r="CD32" s="3"/>
      <c r="CE32" s="3"/>
      <c r="CF32" s="3"/>
      <c r="CN32" s="58">
        <v>4</v>
      </c>
      <c r="CO32" s="59" t="s">
        <v>59</v>
      </c>
      <c r="CP32" s="60">
        <f>SUMIF(CH34:CL34,"対馬市",CH35:CL35)*'実績　 (記入例)'!AK32</f>
        <v>0</v>
      </c>
      <c r="CQ32" s="61">
        <f>SUMIF(CH34:CL34,"対馬市",CH36:CL36)*'実績　 (記入例)'!AK34</f>
        <v>0</v>
      </c>
      <c r="CR32" s="62">
        <f>SUM('実績　 (記入例)'!N37:AG37)</f>
        <v>0</v>
      </c>
      <c r="CS32" s="78"/>
      <c r="CT32" s="63" t="s">
        <v>10</v>
      </c>
      <c r="CU32" s="64" t="s">
        <v>59</v>
      </c>
      <c r="CV32" s="65" t="str">
        <f>IF('実績　 (記入例)'!I32="","0",DA32/CT33)</f>
        <v>0</v>
      </c>
      <c r="CW32" s="66" t="str">
        <f>IF('実績　 (記入例)'!I32="","0",DA33/CT33)</f>
        <v>0</v>
      </c>
      <c r="CX32" s="67">
        <f>CV32*'実績　 (記入例)'!AK32</f>
        <v>0</v>
      </c>
      <c r="CY32" s="68">
        <f>CW32*'実績　 (記入例)'!AK34</f>
        <v>0</v>
      </c>
      <c r="CZ32" s="69">
        <f t="shared" si="0"/>
        <v>0</v>
      </c>
      <c r="DA32" s="62">
        <f>SUM('実績　 (記入例)'!N34:AG34)</f>
        <v>0</v>
      </c>
      <c r="DC32" s="70" t="s">
        <v>59</v>
      </c>
      <c r="DD32" s="65" t="str">
        <f>IF(('実績　 (記入例)'!J32)="","0",('実績　 (記入例)'!AK32+'実績　 (記入例)'!AK34)*'実績　 (記入例)'!J32*1000)</f>
        <v>0</v>
      </c>
      <c r="DE32" s="65">
        <f>COUNTA('実績　 (記入例)'!I32)*('実績　 (記入例)'!AK32+'実績　 (記入例)'!AK34)</f>
        <v>0</v>
      </c>
      <c r="DF32" s="65">
        <f>COUNTA('実績　 (記入例)'!K32)*('実績　 (記入例)'!AK32+'実績　 (記入例)'!AK34)</f>
        <v>0</v>
      </c>
      <c r="DG32" s="65">
        <f>COUNTA('実績　 (記入例)'!L32)*('実績　 (記入例)'!AK32+'実績　 (記入例)'!AK34)</f>
        <v>0</v>
      </c>
      <c r="DH32" s="15"/>
      <c r="DI32" s="15"/>
      <c r="DK32" s="24"/>
      <c r="DL32" s="7"/>
      <c r="DM32" s="3"/>
      <c r="DN32" s="3">
        <v>19</v>
      </c>
      <c r="DO32" s="3" t="s">
        <v>388</v>
      </c>
      <c r="DP32" s="3" t="s">
        <v>115</v>
      </c>
      <c r="DQ32" s="209">
        <v>700</v>
      </c>
      <c r="DU32" s="8"/>
      <c r="DV32" s="8"/>
      <c r="DW32" s="209">
        <v>350</v>
      </c>
      <c r="DZ32" s="8"/>
      <c r="EA32" s="24"/>
      <c r="EB32" s="24"/>
      <c r="EC32" s="108"/>
    </row>
    <row r="33" spans="2:133" ht="16.5" customHeight="1">
      <c r="B33" s="735"/>
      <c r="C33" s="849"/>
      <c r="D33" s="852"/>
      <c r="E33" s="811"/>
      <c r="F33" s="812"/>
      <c r="G33" s="466" t="s">
        <v>60</v>
      </c>
      <c r="H33" s="467"/>
      <c r="I33" s="149"/>
      <c r="J33" s="72"/>
      <c r="K33" s="153"/>
      <c r="L33" s="154"/>
      <c r="M33" s="469"/>
      <c r="N33" s="412" t="str">
        <f>IF(N32="","",VLOOKUP(N32,'実績　 (記入例)'!$DN:$DQ,2,FALSE))</f>
        <v/>
      </c>
      <c r="O33" s="413"/>
      <c r="P33" s="413"/>
      <c r="Q33" s="414"/>
      <c r="R33" s="412" t="str">
        <f>IF(R32="","",VLOOKUP(R32,'実績　 (記入例)'!$DN:$DQ,2,FALSE))</f>
        <v/>
      </c>
      <c r="S33" s="413"/>
      <c r="T33" s="413"/>
      <c r="U33" s="414"/>
      <c r="V33" s="412" t="str">
        <f>IF(V32="","",VLOOKUP(V32,'実績　 (記入例)'!$DN:$DQ,2,FALSE))</f>
        <v/>
      </c>
      <c r="W33" s="413"/>
      <c r="X33" s="413"/>
      <c r="Y33" s="414"/>
      <c r="Z33" s="412" t="str">
        <f>IF(Z32="","",VLOOKUP(Z32,'実績　 (記入例)'!$DN:$DQ,2,FALSE))</f>
        <v/>
      </c>
      <c r="AA33" s="413"/>
      <c r="AB33" s="413"/>
      <c r="AC33" s="414"/>
      <c r="AD33" s="412" t="str">
        <f>IF(AD32="","",VLOOKUP(AD32,'実績　 (記入例)'!$DN:$DQ,2,FALSE))</f>
        <v/>
      </c>
      <c r="AE33" s="413"/>
      <c r="AF33" s="413"/>
      <c r="AG33" s="413"/>
      <c r="AH33" s="510"/>
      <c r="AI33" s="513"/>
      <c r="AJ33" s="514"/>
      <c r="AK33" s="517"/>
      <c r="AL33" s="518"/>
      <c r="AM33" s="462"/>
      <c r="AN33" s="462"/>
      <c r="AO33" s="463"/>
      <c r="AP33" s="458"/>
      <c r="AQ33" s="459"/>
      <c r="AR33" s="815"/>
      <c r="AS33" s="816"/>
      <c r="AT33" s="842"/>
      <c r="AU33" s="843"/>
      <c r="AV33" s="844"/>
      <c r="AW33" s="825"/>
      <c r="AX33" s="826"/>
      <c r="CB33" s="3"/>
      <c r="CC33" s="24"/>
      <c r="CD33" s="3"/>
      <c r="CE33" s="3"/>
      <c r="CF33" s="3"/>
      <c r="CN33" s="73"/>
      <c r="CO33" s="74" t="s">
        <v>61</v>
      </c>
      <c r="CP33" s="75">
        <f>SUMIF(CH34:CL34,"壱岐市",CH35:CL35)*'実績　 (記入例)'!AK32</f>
        <v>0</v>
      </c>
      <c r="CQ33" s="76">
        <f>SUMIF(CH34:CL34,"壱岐市",CH36:CL36)*'実績　 (記入例)'!AK34</f>
        <v>0</v>
      </c>
      <c r="CR33" s="77">
        <f>CR32</f>
        <v>0</v>
      </c>
      <c r="CS33" s="78"/>
      <c r="CT33" s="543">
        <f>COUNTA('実績　 (記入例)'!I32:I37)</f>
        <v>0</v>
      </c>
      <c r="CU33" s="79" t="s">
        <v>61</v>
      </c>
      <c r="CV33" s="80" t="str">
        <f>IF('実績　 (記入例)'!I33="","0",DA32/CT33)</f>
        <v>0</v>
      </c>
      <c r="CW33" s="81" t="str">
        <f>IF('実績　 (記入例)'!I33="","0",DA33/CT33)</f>
        <v>0</v>
      </c>
      <c r="CX33" s="82">
        <f>CV33*'実績　 (記入例)'!AK32</f>
        <v>0</v>
      </c>
      <c r="CY33" s="83">
        <f>CW33*'実績　 (記入例)'!AK34</f>
        <v>0</v>
      </c>
      <c r="CZ33" s="84">
        <f t="shared" si="0"/>
        <v>0</v>
      </c>
      <c r="DA33" s="77">
        <f>CL54</f>
        <v>0</v>
      </c>
      <c r="DC33" s="85" t="s">
        <v>61</v>
      </c>
      <c r="DD33" s="80" t="str">
        <f>IF(('実績　 (記入例)'!J33)="","0",('実績　 (記入例)'!AK32+'実績　 (記入例)'!AK34)*'実績　 (記入例)'!J33*1000)</f>
        <v>0</v>
      </c>
      <c r="DE33" s="80">
        <f>COUNTA('実績　 (記入例)'!I33)*('実績　 (記入例)'!AK32+'実績　 (記入例)'!AK34)</f>
        <v>0</v>
      </c>
      <c r="DF33" s="80">
        <f>COUNTA('実績　 (記入例)'!K33)*('実績　 (記入例)'!AK32+'実績　 (記入例)'!AK34)</f>
        <v>0</v>
      </c>
      <c r="DG33" s="80">
        <f>COUNTA('実績　 (記入例)'!L33)*('実績　 (記入例)'!AK32+'実績　 (記入例)'!AK34)</f>
        <v>0</v>
      </c>
      <c r="DH33" s="15"/>
      <c r="DI33" s="15"/>
      <c r="DK33" s="24"/>
      <c r="DL33" s="7"/>
      <c r="DM33" s="3"/>
      <c r="DN33" s="3">
        <v>20</v>
      </c>
      <c r="DO33" s="3" t="s">
        <v>389</v>
      </c>
      <c r="DP33" s="3" t="s">
        <v>115</v>
      </c>
      <c r="DQ33" s="209">
        <v>1400</v>
      </c>
      <c r="DU33" s="8"/>
      <c r="DV33" s="8"/>
      <c r="DW33" s="209">
        <v>700</v>
      </c>
      <c r="DZ33" s="8"/>
      <c r="EA33" s="24"/>
      <c r="EB33" s="24"/>
      <c r="EC33" s="108"/>
    </row>
    <row r="34" spans="2:133" ht="16.5" customHeight="1" thickBot="1">
      <c r="B34" s="735"/>
      <c r="C34" s="850"/>
      <c r="D34" s="853"/>
      <c r="E34" s="813"/>
      <c r="F34" s="814"/>
      <c r="G34" s="466" t="s">
        <v>73</v>
      </c>
      <c r="H34" s="467"/>
      <c r="I34" s="149"/>
      <c r="J34" s="72"/>
      <c r="K34" s="153"/>
      <c r="L34" s="155"/>
      <c r="M34" s="470"/>
      <c r="N34" s="409" t="str">
        <f>IF(N32="","",VLOOKUP(N32,'実績　 (記入例)'!$DN:$DQ,4,FALSE))</f>
        <v/>
      </c>
      <c r="O34" s="410"/>
      <c r="P34" s="410"/>
      <c r="Q34" s="411"/>
      <c r="R34" s="409" t="str">
        <f>IF(R32="","",VLOOKUP(R32,'実績　 (記入例)'!$DN:$DQ,4,FALSE))</f>
        <v/>
      </c>
      <c r="S34" s="410"/>
      <c r="T34" s="410"/>
      <c r="U34" s="411"/>
      <c r="V34" s="423" t="str">
        <f>IF(V32="","",VLOOKUP(V32,'実績　 (記入例)'!$DN:$DQ,4,FALSE))</f>
        <v/>
      </c>
      <c r="W34" s="410"/>
      <c r="X34" s="410"/>
      <c r="Y34" s="411"/>
      <c r="Z34" s="409" t="str">
        <f>IF(Z32="","",VLOOKUP(Z32,'実績　 (記入例)'!$DN:$DQ,4,FALSE))</f>
        <v/>
      </c>
      <c r="AA34" s="410"/>
      <c r="AB34" s="410"/>
      <c r="AC34" s="411"/>
      <c r="AD34" s="409" t="str">
        <f>IF(AD32="","",VLOOKUP(AD32,'実績　 (記入例)'!$DN:$DQ,4,FALSE))</f>
        <v/>
      </c>
      <c r="AE34" s="410"/>
      <c r="AF34" s="410"/>
      <c r="AG34" s="410"/>
      <c r="AH34" s="503" t="s">
        <v>74</v>
      </c>
      <c r="AI34" s="505">
        <f>CR33+DA33</f>
        <v>0</v>
      </c>
      <c r="AJ34" s="506"/>
      <c r="AK34" s="519"/>
      <c r="AL34" s="520"/>
      <c r="AM34" s="462">
        <f>(AI34*AK34)</f>
        <v>0</v>
      </c>
      <c r="AN34" s="462"/>
      <c r="AO34" s="463"/>
      <c r="AP34" s="458"/>
      <c r="AQ34" s="459"/>
      <c r="AR34" s="817"/>
      <c r="AS34" s="818"/>
      <c r="AT34" s="842"/>
      <c r="AU34" s="843"/>
      <c r="AV34" s="844"/>
      <c r="AW34" s="827"/>
      <c r="AX34" s="828"/>
      <c r="CB34" s="3"/>
      <c r="CC34" s="24"/>
      <c r="CD34" s="3"/>
      <c r="CE34" s="3"/>
      <c r="CF34" s="3"/>
      <c r="CG34" s="87" t="s">
        <v>75</v>
      </c>
      <c r="CH34" s="88" t="e">
        <f>VLOOKUP('実績　 (記入例)'!N35,$DR:$DV,5,FALSE)</f>
        <v>#N/A</v>
      </c>
      <c r="CI34" s="88" t="e">
        <f>VLOOKUP('実績　 (記入例)'!R35,$DR:$DV,5,FALSE)</f>
        <v>#N/A</v>
      </c>
      <c r="CJ34" s="88" t="e">
        <f>VLOOKUP('実績　 (記入例)'!V35,$DR:$DV,5,FALSE)</f>
        <v>#N/A</v>
      </c>
      <c r="CK34" s="88" t="e">
        <f>VLOOKUP('実績　 (記入例)'!Z35,$DR:$DV,5,FALSE)</f>
        <v>#N/A</v>
      </c>
      <c r="CL34" s="88" t="e">
        <f>VLOOKUP('実績　 (記入例)'!AD35,$DR:$DV,5,FALSE)</f>
        <v>#N/A</v>
      </c>
      <c r="CN34" s="73"/>
      <c r="CO34" s="74" t="s">
        <v>73</v>
      </c>
      <c r="CP34" s="75">
        <f>SUMIF(CH34:CL34,"五島市",CH35:CL35)*'実績　 (記入例)'!AK32</f>
        <v>0</v>
      </c>
      <c r="CQ34" s="76">
        <f>SUMIF(CH34:CL34,"五島市",CH36:CL36)*'実績　 (記入例)'!AK34</f>
        <v>0</v>
      </c>
      <c r="CR34" s="92"/>
      <c r="CS34" s="78"/>
      <c r="CT34" s="544"/>
      <c r="CU34" s="79" t="s">
        <v>73</v>
      </c>
      <c r="CV34" s="80" t="str">
        <f>IF('実績　 (記入例)'!I34="","0",DA32/CT33)</f>
        <v>0</v>
      </c>
      <c r="CW34" s="81" t="str">
        <f>IF('実績　 (記入例)'!I34="","0",DA33/CT33)</f>
        <v>0</v>
      </c>
      <c r="CX34" s="82">
        <f>CV34*'実績　 (記入例)'!AK32</f>
        <v>0</v>
      </c>
      <c r="CY34" s="83">
        <f>CW34*'実績　 (記入例)'!AK34</f>
        <v>0</v>
      </c>
      <c r="CZ34" s="84">
        <f t="shared" si="0"/>
        <v>0</v>
      </c>
      <c r="DA34" s="89"/>
      <c r="DC34" s="85" t="s">
        <v>73</v>
      </c>
      <c r="DD34" s="80" t="str">
        <f>IF(('実績　 (記入例)'!J34)="","0",('実績　 (記入例)'!AK32+'実績　 (記入例)'!AK34)*'実績　 (記入例)'!J34*1000)</f>
        <v>0</v>
      </c>
      <c r="DE34" s="80">
        <f>COUNTA('実績　 (記入例)'!I34)*('実績　 (記入例)'!AK32+'実績　 (記入例)'!AK34)</f>
        <v>0</v>
      </c>
      <c r="DF34" s="80">
        <f>COUNTA('実績　 (記入例)'!K34)*('実績　 (記入例)'!AK32+'実績　 (記入例)'!AK34)</f>
        <v>0</v>
      </c>
      <c r="DG34" s="80">
        <f>COUNTA('実績　 (記入例)'!L34)*('実績　 (記入例)'!AK32+'実績　 (記入例)'!AK34)</f>
        <v>0</v>
      </c>
      <c r="DH34" s="15"/>
      <c r="DI34" s="15"/>
      <c r="DK34" s="24"/>
      <c r="DL34" s="7"/>
      <c r="DM34" s="3"/>
      <c r="DN34" s="3">
        <v>21</v>
      </c>
      <c r="DO34" s="3" t="s">
        <v>387</v>
      </c>
      <c r="DP34" s="3" t="s">
        <v>115</v>
      </c>
      <c r="DQ34" s="209">
        <v>300</v>
      </c>
      <c r="DU34" s="8"/>
      <c r="DV34" s="8"/>
      <c r="DW34" s="209">
        <v>150</v>
      </c>
      <c r="DZ34" s="8"/>
      <c r="EA34" s="24"/>
      <c r="EB34" s="24"/>
      <c r="EC34" s="108"/>
    </row>
    <row r="35" spans="2:133" ht="16.5" customHeight="1" thickBot="1">
      <c r="B35" s="735"/>
      <c r="C35" s="805" t="s">
        <v>375</v>
      </c>
      <c r="D35" s="806"/>
      <c r="E35" s="807" t="s">
        <v>375</v>
      </c>
      <c r="F35" s="808"/>
      <c r="G35" s="466" t="s">
        <v>84</v>
      </c>
      <c r="H35" s="467"/>
      <c r="I35" s="149"/>
      <c r="J35" s="72"/>
      <c r="K35" s="153"/>
      <c r="L35" s="155"/>
      <c r="M35" s="739" t="s">
        <v>85</v>
      </c>
      <c r="N35" s="140"/>
      <c r="O35" s="417" t="str">
        <f>IF(N35="","",VLOOKUP(N35,'実績　 (記入例)'!$DR:$DU,3,FALSE))</f>
        <v/>
      </c>
      <c r="P35" s="418"/>
      <c r="Q35" s="419"/>
      <c r="R35" s="140"/>
      <c r="S35" s="417" t="str">
        <f>IF(R35="","",VLOOKUP(R35,'実績　 (記入例)'!$DR:$DU,3,FALSE))</f>
        <v/>
      </c>
      <c r="T35" s="418"/>
      <c r="U35" s="419"/>
      <c r="V35" s="90"/>
      <c r="W35" s="417" t="str">
        <f>IF(V35="","",VLOOKUP(V35,'実績　 (記入例)'!$DR:$DU,3,FALSE))</f>
        <v/>
      </c>
      <c r="X35" s="418"/>
      <c r="Y35" s="419"/>
      <c r="Z35" s="140"/>
      <c r="AA35" s="417" t="str">
        <f>IF(Z35="","",VLOOKUP(Z35,'実績　 (記入例)'!$DR:$DU,3,FALSE))</f>
        <v/>
      </c>
      <c r="AB35" s="418"/>
      <c r="AC35" s="419"/>
      <c r="AD35" s="140"/>
      <c r="AE35" s="417" t="str">
        <f>IF(AD35="","",VLOOKUP(AD35,'実績　 (記入例)'!$DR:$DU,3,FALSE))</f>
        <v/>
      </c>
      <c r="AF35" s="418"/>
      <c r="AG35" s="418"/>
      <c r="AH35" s="504"/>
      <c r="AI35" s="507"/>
      <c r="AJ35" s="508"/>
      <c r="AK35" s="521"/>
      <c r="AL35" s="522"/>
      <c r="AM35" s="464"/>
      <c r="AN35" s="464"/>
      <c r="AO35" s="465"/>
      <c r="AP35" s="458"/>
      <c r="AQ35" s="459"/>
      <c r="AR35" s="817"/>
      <c r="AS35" s="818"/>
      <c r="AT35" s="842"/>
      <c r="AU35" s="843"/>
      <c r="AV35" s="844"/>
      <c r="AW35" s="829" t="s">
        <v>377</v>
      </c>
      <c r="AX35" s="830"/>
      <c r="CB35" s="3"/>
      <c r="CC35" s="24"/>
      <c r="CD35" s="3"/>
      <c r="CE35" s="3"/>
      <c r="CF35" s="3"/>
      <c r="CG35" s="87" t="s">
        <v>86</v>
      </c>
      <c r="CH35" s="91" t="e">
        <f>VLOOKUP('実績　 (記入例)'!N35,$DR:$DV,4,FALSE)</f>
        <v>#N/A</v>
      </c>
      <c r="CI35" s="91" t="e">
        <f>VLOOKUP('実績　 (記入例)'!R35,$DR:$DV,4,FALSE)</f>
        <v>#N/A</v>
      </c>
      <c r="CJ35" s="91" t="e">
        <f>VLOOKUP('実績　 (記入例)'!V35,$DR:$DV,4,FALSE)</f>
        <v>#N/A</v>
      </c>
      <c r="CK35" s="91" t="e">
        <f>VLOOKUP('実績　 (記入例)'!Z35,$DR:$DV,4,FALSE)</f>
        <v>#N/A</v>
      </c>
      <c r="CL35" s="91" t="e">
        <f>VLOOKUP('実績　 (記入例)'!AD35,$DR:$DV,4,FALSE)</f>
        <v>#N/A</v>
      </c>
      <c r="CN35" s="73"/>
      <c r="CO35" s="74" t="s">
        <v>84</v>
      </c>
      <c r="CP35" s="75">
        <f>SUMIF(CH34:CL34,"新上五島町",CH35:CL35)*'実績　 (記入例)'!AK32</f>
        <v>0</v>
      </c>
      <c r="CQ35" s="76">
        <f>SUMIF(CH34:CL34,"上五島",CH36:CL36)*'実績　 (記入例)'!AK34</f>
        <v>0</v>
      </c>
      <c r="CR35" s="92"/>
      <c r="CS35" s="78"/>
      <c r="CT35" s="93"/>
      <c r="CU35" s="79" t="s">
        <v>84</v>
      </c>
      <c r="CV35" s="80" t="str">
        <f>IF('実績　 (記入例)'!I35="","0",DA32/CT33)</f>
        <v>0</v>
      </c>
      <c r="CW35" s="81" t="str">
        <f>IF('実績　 (記入例)'!I35="","0",DA33/CT33)</f>
        <v>0</v>
      </c>
      <c r="CX35" s="82">
        <f>CV35*'実績　 (記入例)'!AK32</f>
        <v>0</v>
      </c>
      <c r="CY35" s="83">
        <f>CW35*'実績　 (記入例)'!AK34</f>
        <v>0</v>
      </c>
      <c r="CZ35" s="84">
        <f t="shared" si="0"/>
        <v>0</v>
      </c>
      <c r="DA35" s="89"/>
      <c r="DB35" s="94"/>
      <c r="DC35" s="85" t="s">
        <v>84</v>
      </c>
      <c r="DD35" s="80" t="str">
        <f>IF(('実績　 (記入例)'!J35)="","0",('実績　 (記入例)'!AK32+'実績　 (記入例)'!AK34)*'実績　 (記入例)'!J35*1000)</f>
        <v>0</v>
      </c>
      <c r="DE35" s="80">
        <f>COUNTA('実績　 (記入例)'!I35)*('実績　 (記入例)'!AK32+'実績　 (記入例)'!AK34)</f>
        <v>0</v>
      </c>
      <c r="DF35" s="80">
        <f>COUNTA('実績　 (記入例)'!K35)*('実績　 (記入例)'!AK32+'実績　 (記入例)'!AK34)</f>
        <v>0</v>
      </c>
      <c r="DG35" s="80">
        <f>COUNTA('実績　 (記入例)'!L35)*('実績　 (記入例)'!AK32+'実績　 (記入例)'!AK34)</f>
        <v>0</v>
      </c>
      <c r="DH35" s="15"/>
      <c r="DI35" s="15"/>
      <c r="DK35" s="24"/>
      <c r="DL35" s="7"/>
      <c r="DM35" s="3"/>
      <c r="DN35" s="3">
        <v>22</v>
      </c>
      <c r="DO35" s="3" t="s">
        <v>391</v>
      </c>
      <c r="DP35" s="3" t="s">
        <v>115</v>
      </c>
      <c r="DQ35" s="209">
        <v>2600</v>
      </c>
      <c r="DU35" s="8"/>
      <c r="DV35" s="8"/>
      <c r="DW35" s="209">
        <v>1300</v>
      </c>
      <c r="DZ35" s="8"/>
      <c r="EA35" s="24"/>
      <c r="EB35" s="24"/>
      <c r="EC35" s="108"/>
    </row>
    <row r="36" spans="2:133" ht="16.5" customHeight="1">
      <c r="B36" s="735"/>
      <c r="C36" s="797"/>
      <c r="D36" s="798"/>
      <c r="E36" s="801"/>
      <c r="F36" s="802"/>
      <c r="G36" s="466" t="s">
        <v>92</v>
      </c>
      <c r="H36" s="467"/>
      <c r="I36" s="149"/>
      <c r="J36" s="72"/>
      <c r="K36" s="156"/>
      <c r="L36" s="155"/>
      <c r="M36" s="740"/>
      <c r="N36" s="420" t="str">
        <f>IF(N35="","",VLOOKUP(N35,'実績　 (記入例)'!$DR:$DU,2,FALSE))</f>
        <v/>
      </c>
      <c r="O36" s="421"/>
      <c r="P36" s="421"/>
      <c r="Q36" s="422"/>
      <c r="R36" s="420" t="str">
        <f>IF(R35="","",VLOOKUP(R35,'実績　 (記入例)'!$DR:$DU,2,FALSE))</f>
        <v/>
      </c>
      <c r="S36" s="421"/>
      <c r="T36" s="421"/>
      <c r="U36" s="422"/>
      <c r="V36" s="420" t="str">
        <f>IF(V35="","",VLOOKUP(V35,'実績　 (記入例)'!$DR:$DU,2,FALSE))</f>
        <v/>
      </c>
      <c r="W36" s="421"/>
      <c r="X36" s="421"/>
      <c r="Y36" s="422"/>
      <c r="Z36" s="420" t="str">
        <f>IF(Z35="","",VLOOKUP(Z35,'実績　 (記入例)'!$DR:$DU,2,FALSE))</f>
        <v/>
      </c>
      <c r="AA36" s="421"/>
      <c r="AB36" s="421"/>
      <c r="AC36" s="422"/>
      <c r="AD36" s="420" t="str">
        <f>IF(AD35="","",VLOOKUP(AD35,'実績　 (記入例)'!$DR:$DU,2,FALSE))</f>
        <v/>
      </c>
      <c r="AE36" s="421"/>
      <c r="AF36" s="421"/>
      <c r="AG36" s="422"/>
      <c r="AH36" s="555" t="s">
        <v>93</v>
      </c>
      <c r="AI36" s="556"/>
      <c r="AJ36" s="557"/>
      <c r="AK36" s="511">
        <f>AK32+AK34</f>
        <v>0</v>
      </c>
      <c r="AL36" s="512"/>
      <c r="AM36" s="487">
        <f>AM32+AM34</f>
        <v>0</v>
      </c>
      <c r="AN36" s="487"/>
      <c r="AO36" s="488"/>
      <c r="AP36" s="458"/>
      <c r="AQ36" s="459"/>
      <c r="AR36" s="817"/>
      <c r="AS36" s="818"/>
      <c r="AT36" s="842"/>
      <c r="AU36" s="843"/>
      <c r="AV36" s="844"/>
      <c r="AW36" s="825"/>
      <c r="AX36" s="826"/>
      <c r="CB36" s="3"/>
      <c r="CC36" s="24"/>
      <c r="CD36" s="3"/>
      <c r="CE36" s="3"/>
      <c r="CF36" s="3"/>
      <c r="CG36" s="87" t="s">
        <v>94</v>
      </c>
      <c r="CH36" s="91" t="e">
        <f>CH35</f>
        <v>#N/A</v>
      </c>
      <c r="CI36" s="91" t="e">
        <f>CI35</f>
        <v>#N/A</v>
      </c>
      <c r="CJ36" s="91" t="e">
        <f>CJ35</f>
        <v>#N/A</v>
      </c>
      <c r="CK36" s="91" t="e">
        <f>CK35</f>
        <v>#N/A</v>
      </c>
      <c r="CL36" s="91" t="e">
        <f>CL35</f>
        <v>#N/A</v>
      </c>
      <c r="CN36" s="73"/>
      <c r="CO36" s="74" t="s">
        <v>92</v>
      </c>
      <c r="CP36" s="75">
        <f>SUMIF(CH34:CL34,"小値賀町",CH35:CL35)*'実績　 (記入例)'!AK32</f>
        <v>0</v>
      </c>
      <c r="CQ36" s="76">
        <f>SUMIF(CH34:CL34,"小値賀",CH36:CL36)*'実績　 (記入例)'!AK34</f>
        <v>0</v>
      </c>
      <c r="CR36" s="92"/>
      <c r="CS36" s="78"/>
      <c r="CT36" s="93"/>
      <c r="CU36" s="79" t="s">
        <v>92</v>
      </c>
      <c r="CV36" s="80" t="str">
        <f>IF('実績　 (記入例)'!I36="","0",DA32/CT33)</f>
        <v>0</v>
      </c>
      <c r="CW36" s="81" t="str">
        <f>IF('実績　 (記入例)'!I36="","0",DA33/CT33)</f>
        <v>0</v>
      </c>
      <c r="CX36" s="82">
        <f>CV36*'実績　 (記入例)'!AK32</f>
        <v>0</v>
      </c>
      <c r="CY36" s="83">
        <f>CW36*'実績　 (記入例)'!AK34</f>
        <v>0</v>
      </c>
      <c r="CZ36" s="84">
        <f t="shared" si="0"/>
        <v>0</v>
      </c>
      <c r="DA36" s="89"/>
      <c r="DB36" s="94"/>
      <c r="DC36" s="85" t="s">
        <v>92</v>
      </c>
      <c r="DD36" s="80" t="str">
        <f>IF(('実績　 (記入例)'!J36)="","0",('実績　 (記入例)'!AK32+'実績　 (記入例)'!AK34)*'実績　 (記入例)'!J36*1000)</f>
        <v>0</v>
      </c>
      <c r="DE36" s="80">
        <f>COUNTA('実績　 (記入例)'!I36)*('実績　 (記入例)'!AK32+'実績　 (記入例)'!AK34)</f>
        <v>0</v>
      </c>
      <c r="DF36" s="80">
        <f>COUNTA('実績　 (記入例)'!K36)*('実績　 (記入例)'!AK32+'実績　 (記入例)'!AK34)</f>
        <v>0</v>
      </c>
      <c r="DG36" s="80">
        <f>COUNTA('実績　 (記入例)'!L36)*('実績　 (記入例)'!AK32+'実績　 (記入例)'!AK34)</f>
        <v>0</v>
      </c>
      <c r="DH36" s="15"/>
      <c r="DI36" s="15"/>
      <c r="DK36" s="24"/>
      <c r="DL36" s="7"/>
      <c r="DM36" s="3"/>
      <c r="DN36" s="3">
        <v>23</v>
      </c>
      <c r="DO36" s="3" t="s">
        <v>392</v>
      </c>
      <c r="DP36" s="3" t="s">
        <v>67</v>
      </c>
      <c r="DQ36" s="209">
        <v>1100</v>
      </c>
      <c r="DU36" s="8"/>
      <c r="DV36" s="8"/>
      <c r="DW36" s="209">
        <v>550</v>
      </c>
      <c r="DZ36" s="8"/>
      <c r="EA36" s="24"/>
      <c r="EB36" s="24"/>
      <c r="EC36" s="108"/>
    </row>
    <row r="37" spans="2:133" ht="16.5" customHeight="1" thickBot="1">
      <c r="B37" s="738"/>
      <c r="C37" s="799"/>
      <c r="D37" s="800"/>
      <c r="E37" s="803"/>
      <c r="F37" s="804"/>
      <c r="G37" s="480" t="s">
        <v>99</v>
      </c>
      <c r="H37" s="481"/>
      <c r="I37" s="150"/>
      <c r="J37" s="72"/>
      <c r="K37" s="202"/>
      <c r="L37" s="158"/>
      <c r="M37" s="741"/>
      <c r="N37" s="482" t="str">
        <f>IF(N35="","",VLOOKUP(N35,'実績　 (記入例)'!$DR:$DU,4,FALSE))</f>
        <v/>
      </c>
      <c r="O37" s="483"/>
      <c r="P37" s="483"/>
      <c r="Q37" s="484"/>
      <c r="R37" s="482" t="str">
        <f>IF(R35="","",VLOOKUP(R35,'実績　 (記入例)'!$DR:$DU,4,FALSE))</f>
        <v/>
      </c>
      <c r="S37" s="483"/>
      <c r="T37" s="483"/>
      <c r="U37" s="484"/>
      <c r="V37" s="482" t="str">
        <f>IF(V35="","",VLOOKUP(V35,'実績　 (記入例)'!$DR:$DU,4,FALSE))</f>
        <v/>
      </c>
      <c r="W37" s="483"/>
      <c r="X37" s="483"/>
      <c r="Y37" s="484"/>
      <c r="Z37" s="482" t="str">
        <f>IF(Z35="","",VLOOKUP(Z35,'実績　 (記入例)'!$DR:$DU,4,FALSE))</f>
        <v/>
      </c>
      <c r="AA37" s="483"/>
      <c r="AB37" s="483"/>
      <c r="AC37" s="484"/>
      <c r="AD37" s="482" t="str">
        <f>IF(AD35="","",VLOOKUP(AD35,'実績　 (記入例)'!$DR:$DU,4,FALSE))</f>
        <v/>
      </c>
      <c r="AE37" s="483"/>
      <c r="AF37" s="483"/>
      <c r="AG37" s="484"/>
      <c r="AH37" s="558"/>
      <c r="AI37" s="559"/>
      <c r="AJ37" s="560"/>
      <c r="AK37" s="507"/>
      <c r="AL37" s="508"/>
      <c r="AM37" s="489"/>
      <c r="AN37" s="489"/>
      <c r="AO37" s="490"/>
      <c r="AP37" s="460"/>
      <c r="AQ37" s="461"/>
      <c r="AR37" s="819"/>
      <c r="AS37" s="820"/>
      <c r="AT37" s="845"/>
      <c r="AU37" s="846"/>
      <c r="AV37" s="847"/>
      <c r="AW37" s="835"/>
      <c r="AX37" s="836"/>
      <c r="CB37" s="3"/>
      <c r="CC37" s="24"/>
      <c r="CD37" s="3"/>
      <c r="CE37" s="3"/>
      <c r="CF37" s="3"/>
      <c r="CN37" s="96"/>
      <c r="CO37" s="97" t="s">
        <v>99</v>
      </c>
      <c r="CP37" s="98">
        <f>SUMIF(CH34:CL34,"宇久町",CH35:CL35)*'実績　 (記入例)'!AK32</f>
        <v>0</v>
      </c>
      <c r="CQ37" s="99">
        <f>SUMIF(CH34:CL34,"宇久",CH36:CL36)*'実績　 (記入例)'!AK34</f>
        <v>0</v>
      </c>
      <c r="CR37" s="92"/>
      <c r="CS37" s="78"/>
      <c r="CT37" s="100"/>
      <c r="CU37" s="101" t="s">
        <v>99</v>
      </c>
      <c r="CV37" s="102" t="str">
        <f>IF('実績　 (記入例)'!I37="","0",DA32/CT33)</f>
        <v>0</v>
      </c>
      <c r="CW37" s="103" t="str">
        <f>IF('実績　 (記入例)'!I37="","0",DA33/CT33)</f>
        <v>0</v>
      </c>
      <c r="CX37" s="104">
        <f>CV37*'実績　 (記入例)'!AK32</f>
        <v>0</v>
      </c>
      <c r="CY37" s="105">
        <f>CW37*'実績　 (記入例)'!AK34</f>
        <v>0</v>
      </c>
      <c r="CZ37" s="106">
        <f t="shared" si="0"/>
        <v>0</v>
      </c>
      <c r="DA37" s="89"/>
      <c r="DC37" s="107" t="s">
        <v>99</v>
      </c>
      <c r="DD37" s="102" t="str">
        <f>IF(('実績　 (記入例)'!J37)="","0",('実績　 (記入例)'!AK32+'実績　 (記入例)'!AK34)*'実績　 (記入例)'!J37*1000)</f>
        <v>0</v>
      </c>
      <c r="DE37" s="102">
        <f>COUNTA('実績　 (記入例)'!I37)*('実績　 (記入例)'!AK32+'実績　 (記入例)'!AK34)</f>
        <v>0</v>
      </c>
      <c r="DF37" s="102">
        <f>COUNTA('実績　 (記入例)'!K37)*('実績　 (記入例)'!AK32+'実績　 (記入例)'!AK34)</f>
        <v>0</v>
      </c>
      <c r="DG37" s="102">
        <f>COUNTA('実績　 (記入例)'!L37)*('実績　 (記入例)'!AK32+'実績　 (記入例)'!AK34)</f>
        <v>0</v>
      </c>
      <c r="DH37" s="15"/>
      <c r="DI37" s="15"/>
      <c r="DK37" s="24"/>
      <c r="DL37" s="7"/>
      <c r="DM37" s="3"/>
      <c r="DN37" s="3">
        <v>24</v>
      </c>
      <c r="DO37" s="3" t="s">
        <v>393</v>
      </c>
      <c r="DP37" s="3" t="s">
        <v>67</v>
      </c>
      <c r="DQ37" s="209">
        <v>900</v>
      </c>
      <c r="DU37" s="109"/>
      <c r="DV37" s="109"/>
      <c r="DW37" s="209">
        <v>450</v>
      </c>
      <c r="DZ37" s="8"/>
      <c r="EA37" s="24"/>
      <c r="EB37" s="24"/>
      <c r="EC37" s="108"/>
    </row>
    <row r="38" spans="2:133" ht="16.5" customHeight="1" thickTop="1" thickBot="1">
      <c r="B38" s="734">
        <v>5</v>
      </c>
      <c r="C38" s="848"/>
      <c r="D38" s="851"/>
      <c r="E38" s="809"/>
      <c r="F38" s="810"/>
      <c r="G38" s="485" t="s">
        <v>55</v>
      </c>
      <c r="H38" s="486"/>
      <c r="I38" s="148"/>
      <c r="J38" s="55"/>
      <c r="K38" s="148"/>
      <c r="L38" s="152"/>
      <c r="M38" s="468" t="s">
        <v>56</v>
      </c>
      <c r="N38" s="56"/>
      <c r="O38" s="415" t="str">
        <f>IF(N38="","",VLOOKUP(N38,'実績　 (記入例)'!$DN:$DQ,3,FALSE))</f>
        <v/>
      </c>
      <c r="P38" s="416"/>
      <c r="Q38" s="424"/>
      <c r="R38" s="56"/>
      <c r="S38" s="415" t="str">
        <f>IF(R38="","",VLOOKUP(R38,'実績　 (記入例)'!$DN:$DQ,3,FALSE))</f>
        <v/>
      </c>
      <c r="T38" s="416"/>
      <c r="U38" s="424"/>
      <c r="V38" s="56"/>
      <c r="W38" s="415" t="str">
        <f>IF(V38="","",VLOOKUP(V38,'実績　 (記入例)'!$DN:$DQ,3,FALSE))</f>
        <v/>
      </c>
      <c r="X38" s="416"/>
      <c r="Y38" s="424"/>
      <c r="Z38" s="56"/>
      <c r="AA38" s="415" t="str">
        <f>IF(Z38="","",VLOOKUP(Z38,'実績　 (記入例)'!$DN:$DQ,3,FALSE))</f>
        <v/>
      </c>
      <c r="AB38" s="416"/>
      <c r="AC38" s="424"/>
      <c r="AD38" s="56"/>
      <c r="AE38" s="415" t="str">
        <f>IF(AD38="","",VLOOKUP(AD38,'実績　 (記入例)'!$DN:$DQ,3,FALSE))</f>
        <v/>
      </c>
      <c r="AF38" s="416"/>
      <c r="AG38" s="416"/>
      <c r="AH38" s="554" t="s">
        <v>57</v>
      </c>
      <c r="AI38" s="511">
        <f>DA38+CR38</f>
        <v>0</v>
      </c>
      <c r="AJ38" s="512"/>
      <c r="AK38" s="515"/>
      <c r="AL38" s="516"/>
      <c r="AM38" s="487">
        <f>(AI38*AK38)</f>
        <v>0</v>
      </c>
      <c r="AN38" s="487"/>
      <c r="AO38" s="527"/>
      <c r="AP38" s="456">
        <f>SUM('実績　 (記入例)'!J38:J43)*AK42</f>
        <v>0</v>
      </c>
      <c r="AQ38" s="457"/>
      <c r="AR38" s="821"/>
      <c r="AS38" s="822"/>
      <c r="AT38" s="839"/>
      <c r="AU38" s="840"/>
      <c r="AV38" s="841"/>
      <c r="AW38" s="833" t="s">
        <v>376</v>
      </c>
      <c r="AX38" s="834"/>
      <c r="CB38" s="3"/>
      <c r="CC38" s="24"/>
      <c r="CD38" s="3"/>
      <c r="CE38" s="3"/>
      <c r="CF38" s="3"/>
      <c r="CN38" s="58">
        <v>5</v>
      </c>
      <c r="CO38" s="59" t="s">
        <v>59</v>
      </c>
      <c r="CP38" s="60">
        <f>SUMIF(CH40:CL40,"対馬市",CH41:CL41)*'実績　 (記入例)'!AK38</f>
        <v>0</v>
      </c>
      <c r="CQ38" s="61">
        <f>SUMIF(CH40:CL40,"対馬市",CH42:CL42)*'実績　 (記入例)'!AK40</f>
        <v>0</v>
      </c>
      <c r="CR38" s="62">
        <f>SUM('実績　 (記入例)'!N43:AG43)</f>
        <v>0</v>
      </c>
      <c r="CS38" s="78"/>
      <c r="CT38" s="63" t="s">
        <v>10</v>
      </c>
      <c r="CU38" s="64" t="s">
        <v>59</v>
      </c>
      <c r="CV38" s="65" t="str">
        <f>IF('実績　 (記入例)'!I38="","0",DA38/CT39)</f>
        <v>0</v>
      </c>
      <c r="CW38" s="66" t="str">
        <f>IF('実績　 (記入例)'!I38="","0",DA39/CT39)</f>
        <v>0</v>
      </c>
      <c r="CX38" s="67">
        <f>CV38*'実績　 (記入例)'!AK38</f>
        <v>0</v>
      </c>
      <c r="CY38" s="68">
        <f>CW38*'実績　 (記入例)'!AK40</f>
        <v>0</v>
      </c>
      <c r="CZ38" s="69">
        <f t="shared" si="0"/>
        <v>0</v>
      </c>
      <c r="DA38" s="62">
        <f>SUM('実績　 (記入例)'!N40:AG40)</f>
        <v>0</v>
      </c>
      <c r="DC38" s="70" t="s">
        <v>59</v>
      </c>
      <c r="DD38" s="65" t="str">
        <f>IF(('実績　 (記入例)'!J38)="","0",('実績　 (記入例)'!AK38+'実績　 (記入例)'!AK40)*'実績　 (記入例)'!J38*1000)</f>
        <v>0</v>
      </c>
      <c r="DE38" s="65">
        <f>COUNTA('実績　 (記入例)'!I38)*('実績　 (記入例)'!AK38+'実績　 (記入例)'!AK40)</f>
        <v>0</v>
      </c>
      <c r="DF38" s="65">
        <f>COUNTA('実績　 (記入例)'!K38)*('実績　 (記入例)'!AK38+'実績　 (記入例)'!AK40)</f>
        <v>0</v>
      </c>
      <c r="DG38" s="65">
        <f>COUNTA('実績　 (記入例)'!L38)*('実績　 (記入例)'!AK38+'実績　 (記入例)'!AK40)</f>
        <v>0</v>
      </c>
      <c r="DH38" s="15"/>
      <c r="DI38" s="15"/>
      <c r="DK38" s="24"/>
      <c r="DL38" s="7"/>
      <c r="DM38" s="3"/>
      <c r="DN38" s="3">
        <v>25</v>
      </c>
      <c r="DO38" s="3" t="s">
        <v>394</v>
      </c>
      <c r="DP38" s="3" t="s">
        <v>67</v>
      </c>
      <c r="DQ38" s="209">
        <v>800</v>
      </c>
      <c r="DU38" s="109"/>
      <c r="DV38" s="109"/>
      <c r="DW38" s="209">
        <v>450</v>
      </c>
      <c r="DZ38" s="8"/>
      <c r="EA38" s="24"/>
      <c r="EB38" s="8"/>
      <c r="EC38" s="108"/>
    </row>
    <row r="39" spans="2:133" ht="16.5" customHeight="1">
      <c r="B39" s="735"/>
      <c r="C39" s="849"/>
      <c r="D39" s="852"/>
      <c r="E39" s="811"/>
      <c r="F39" s="812"/>
      <c r="G39" s="466" t="s">
        <v>60</v>
      </c>
      <c r="H39" s="467"/>
      <c r="I39" s="149"/>
      <c r="J39" s="72"/>
      <c r="K39" s="149"/>
      <c r="L39" s="154"/>
      <c r="M39" s="469"/>
      <c r="N39" s="412" t="str">
        <f>IF(N38="","",VLOOKUP(N38,'実績　 (記入例)'!$DN:$DQ,2,FALSE))</f>
        <v/>
      </c>
      <c r="O39" s="413"/>
      <c r="P39" s="413"/>
      <c r="Q39" s="414"/>
      <c r="R39" s="412" t="str">
        <f>IF(R38="","",VLOOKUP(R38,'実績　 (記入例)'!$DN:$DQ,2,FALSE))</f>
        <v/>
      </c>
      <c r="S39" s="413"/>
      <c r="T39" s="413"/>
      <c r="U39" s="414"/>
      <c r="V39" s="412" t="str">
        <f>IF(V38="","",VLOOKUP(V38,'実績　 (記入例)'!$DN:$DQ,2,FALSE))</f>
        <v/>
      </c>
      <c r="W39" s="413"/>
      <c r="X39" s="413"/>
      <c r="Y39" s="414"/>
      <c r="Z39" s="412" t="str">
        <f>IF(Z38="","",VLOOKUP(Z38,'実績　 (記入例)'!$DN:$DQ,2,FALSE))</f>
        <v/>
      </c>
      <c r="AA39" s="413"/>
      <c r="AB39" s="413"/>
      <c r="AC39" s="414"/>
      <c r="AD39" s="412" t="str">
        <f>IF(AD38="","",VLOOKUP(AD38,'実績　 (記入例)'!$DN:$DQ,2,FALSE))</f>
        <v/>
      </c>
      <c r="AE39" s="413"/>
      <c r="AF39" s="413"/>
      <c r="AG39" s="413"/>
      <c r="AH39" s="510"/>
      <c r="AI39" s="513"/>
      <c r="AJ39" s="514"/>
      <c r="AK39" s="517"/>
      <c r="AL39" s="518"/>
      <c r="AM39" s="462"/>
      <c r="AN39" s="462"/>
      <c r="AO39" s="463"/>
      <c r="AP39" s="458"/>
      <c r="AQ39" s="459"/>
      <c r="AR39" s="815"/>
      <c r="AS39" s="816"/>
      <c r="AT39" s="842"/>
      <c r="AU39" s="843"/>
      <c r="AV39" s="844"/>
      <c r="AW39" s="825"/>
      <c r="AX39" s="826"/>
      <c r="CB39" s="3"/>
      <c r="CC39" s="24"/>
      <c r="CD39" s="3"/>
      <c r="CE39" s="3"/>
      <c r="CF39" s="3"/>
      <c r="CN39" s="73"/>
      <c r="CO39" s="74" t="s">
        <v>61</v>
      </c>
      <c r="CP39" s="75">
        <f>SUMIF(CH40:CL40,"壱岐市",CH41:CL41)*'実績　 (記入例)'!AK38</f>
        <v>0</v>
      </c>
      <c r="CQ39" s="76">
        <f>SUMIF(CH40:CL40,"壱岐市",CH42:CL42)*'実績　 (記入例)'!AK40</f>
        <v>0</v>
      </c>
      <c r="CR39" s="77">
        <f>CR38</f>
        <v>0</v>
      </c>
      <c r="CS39" s="78"/>
      <c r="CT39" s="543">
        <f>COUNTA('実績　 (記入例)'!I38:I43)</f>
        <v>0</v>
      </c>
      <c r="CU39" s="79" t="s">
        <v>61</v>
      </c>
      <c r="CV39" s="80" t="str">
        <f>IF('実績　 (記入例)'!I39="","0",DA38/CT39)</f>
        <v>0</v>
      </c>
      <c r="CW39" s="81" t="str">
        <f>IF('実績　 (記入例)'!I39="","0",DA39/CT39)</f>
        <v>0</v>
      </c>
      <c r="CX39" s="82">
        <f>CV39*'実績　 (記入例)'!AK38</f>
        <v>0</v>
      </c>
      <c r="CY39" s="83">
        <f>CW39*'実績　 (記入例)'!AK40</f>
        <v>0</v>
      </c>
      <c r="CZ39" s="84">
        <f t="shared" si="0"/>
        <v>0</v>
      </c>
      <c r="DA39" s="77">
        <f>CL55</f>
        <v>0</v>
      </c>
      <c r="DC39" s="85" t="s">
        <v>61</v>
      </c>
      <c r="DD39" s="80" t="str">
        <f>IF(('実績　 (記入例)'!J39)="","0",('実績　 (記入例)'!AK38+'実績　 (記入例)'!AK40)*'実績　 (記入例)'!J39*1000)</f>
        <v>0</v>
      </c>
      <c r="DE39" s="80">
        <f>COUNTA('実績　 (記入例)'!I39)*('実績　 (記入例)'!AK38+'実績　 (記入例)'!AK40)</f>
        <v>0</v>
      </c>
      <c r="DF39" s="80">
        <f>COUNTA('実績　 (記入例)'!K39)*('実績　 (記入例)'!AK38+'実績　 (記入例)'!AK40)</f>
        <v>0</v>
      </c>
      <c r="DG39" s="80">
        <f>COUNTA('実績　 (記入例)'!L39)*('実績　 (記入例)'!AK38+'実績　 (記入例)'!AK40)</f>
        <v>0</v>
      </c>
      <c r="DH39" s="15"/>
      <c r="DI39" s="15"/>
      <c r="DK39" s="24"/>
      <c r="DL39" s="7"/>
      <c r="DM39" s="3"/>
      <c r="DN39" s="3">
        <v>26</v>
      </c>
      <c r="DO39" s="3" t="s">
        <v>395</v>
      </c>
      <c r="DP39" s="3" t="s">
        <v>67</v>
      </c>
      <c r="DQ39" s="209">
        <v>400</v>
      </c>
      <c r="DU39" s="8"/>
      <c r="DV39" s="8"/>
      <c r="DW39" s="209">
        <v>200</v>
      </c>
      <c r="DZ39" s="8"/>
      <c r="EA39" s="24"/>
      <c r="EB39" s="8"/>
      <c r="EC39" s="108"/>
    </row>
    <row r="40" spans="2:133" ht="16.5" customHeight="1" thickBot="1">
      <c r="B40" s="735"/>
      <c r="C40" s="850"/>
      <c r="D40" s="853"/>
      <c r="E40" s="813"/>
      <c r="F40" s="814"/>
      <c r="G40" s="466" t="s">
        <v>73</v>
      </c>
      <c r="H40" s="467"/>
      <c r="I40" s="149"/>
      <c r="J40" s="72"/>
      <c r="K40" s="149"/>
      <c r="L40" s="155"/>
      <c r="M40" s="470"/>
      <c r="N40" s="409" t="str">
        <f>IF(N38="","",VLOOKUP(N38,'実績　 (記入例)'!$DN:$DQ,4,FALSE))</f>
        <v/>
      </c>
      <c r="O40" s="410"/>
      <c r="P40" s="410"/>
      <c r="Q40" s="411"/>
      <c r="R40" s="409" t="str">
        <f>IF(R38="","",VLOOKUP(R38,'実績　 (記入例)'!$DN:$DQ,4,FALSE))</f>
        <v/>
      </c>
      <c r="S40" s="410"/>
      <c r="T40" s="410"/>
      <c r="U40" s="411"/>
      <c r="V40" s="423" t="str">
        <f>IF(V38="","",VLOOKUP(V38,'実績　 (記入例)'!$DN:$DQ,4,FALSE))</f>
        <v/>
      </c>
      <c r="W40" s="410"/>
      <c r="X40" s="410"/>
      <c r="Y40" s="411"/>
      <c r="Z40" s="409" t="str">
        <f>IF(Z38="","",VLOOKUP(Z38,'実績　 (記入例)'!$DN:$DQ,4,FALSE))</f>
        <v/>
      </c>
      <c r="AA40" s="410"/>
      <c r="AB40" s="410"/>
      <c r="AC40" s="411"/>
      <c r="AD40" s="409" t="str">
        <f>IF(AD38="","",VLOOKUP(AD38,'実績　 (記入例)'!$DN:$DQ,4,FALSE))</f>
        <v/>
      </c>
      <c r="AE40" s="410"/>
      <c r="AF40" s="410"/>
      <c r="AG40" s="410"/>
      <c r="AH40" s="503" t="s">
        <v>74</v>
      </c>
      <c r="AI40" s="505">
        <f>CR39+DA39</f>
        <v>0</v>
      </c>
      <c r="AJ40" s="506"/>
      <c r="AK40" s="519"/>
      <c r="AL40" s="520"/>
      <c r="AM40" s="462">
        <f>(AI40*AK40)</f>
        <v>0</v>
      </c>
      <c r="AN40" s="462"/>
      <c r="AO40" s="463"/>
      <c r="AP40" s="458"/>
      <c r="AQ40" s="459"/>
      <c r="AR40" s="817"/>
      <c r="AS40" s="818"/>
      <c r="AT40" s="842"/>
      <c r="AU40" s="843"/>
      <c r="AV40" s="844"/>
      <c r="AW40" s="827"/>
      <c r="AX40" s="828"/>
      <c r="CB40" s="3"/>
      <c r="CC40" s="24"/>
      <c r="CD40" s="3"/>
      <c r="CE40" s="3"/>
      <c r="CF40" s="3"/>
      <c r="CG40" s="87" t="s">
        <v>75</v>
      </c>
      <c r="CH40" s="88" t="e">
        <f>VLOOKUP('実績　 (記入例)'!N41,$DR:$DV,5,FALSE)</f>
        <v>#N/A</v>
      </c>
      <c r="CI40" s="88" t="e">
        <f>VLOOKUP('実績　 (記入例)'!R41,$DR:$DV,5,FALSE)</f>
        <v>#N/A</v>
      </c>
      <c r="CJ40" s="88" t="e">
        <f>VLOOKUP('実績　 (記入例)'!V41,$DR:$DV,5,FALSE)</f>
        <v>#N/A</v>
      </c>
      <c r="CK40" s="88" t="e">
        <f>VLOOKUP('実績　 (記入例)'!Z41,$DR:$DV,5,FALSE)</f>
        <v>#N/A</v>
      </c>
      <c r="CL40" s="88" t="e">
        <f>VLOOKUP('実績　 (記入例)'!AD41,$DR:$DV,5,FALSE)</f>
        <v>#N/A</v>
      </c>
      <c r="CN40" s="73"/>
      <c r="CO40" s="74" t="s">
        <v>73</v>
      </c>
      <c r="CP40" s="75">
        <f>SUMIF(CH40:CL40,"五島市",CH41:CL41)*'実績　 (記入例)'!AK38</f>
        <v>0</v>
      </c>
      <c r="CQ40" s="76">
        <f>SUMIF(CH40:CL40,"五島市",CH42:CL42)*'実績　 (記入例)'!AK40</f>
        <v>0</v>
      </c>
      <c r="CR40" s="92"/>
      <c r="CS40" s="78"/>
      <c r="CT40" s="544"/>
      <c r="CU40" s="79" t="s">
        <v>73</v>
      </c>
      <c r="CV40" s="80" t="str">
        <f>IF('実績　 (記入例)'!I40="","0",DA38/CT39)</f>
        <v>0</v>
      </c>
      <c r="CW40" s="81" t="str">
        <f>IF('実績　 (記入例)'!I40="","0",DA39/CT39)</f>
        <v>0</v>
      </c>
      <c r="CX40" s="82">
        <f>CV40*'実績　 (記入例)'!AK38</f>
        <v>0</v>
      </c>
      <c r="CY40" s="83">
        <f>CW40*'実績　 (記入例)'!AK40</f>
        <v>0</v>
      </c>
      <c r="CZ40" s="84">
        <f t="shared" si="0"/>
        <v>0</v>
      </c>
      <c r="DA40" s="89"/>
      <c r="DC40" s="85" t="s">
        <v>73</v>
      </c>
      <c r="DD40" s="80" t="str">
        <f>IF(('実績　 (記入例)'!J40)="","0",('実績　 (記入例)'!AK38+'実績　 (記入例)'!AK40)*'実績　 (記入例)'!J40*1000)</f>
        <v>0</v>
      </c>
      <c r="DE40" s="80">
        <f>COUNTA('実績　 (記入例)'!I40)*('実績　 (記入例)'!AK38+'実績　 (記入例)'!AK40)</f>
        <v>0</v>
      </c>
      <c r="DF40" s="80">
        <f>COUNTA('実績　 (記入例)'!K40)*('実績　 (記入例)'!AK38+'実績　 (記入例)'!AK40)</f>
        <v>0</v>
      </c>
      <c r="DG40" s="80">
        <f>COUNTA('実績　 (記入例)'!L40)*('実績　 (記入例)'!AK38+'実績　 (記入例)'!AK40)</f>
        <v>0</v>
      </c>
      <c r="DH40" s="15"/>
      <c r="DI40" s="15"/>
      <c r="DK40" s="24"/>
      <c r="DL40" s="7"/>
      <c r="DM40" s="3"/>
      <c r="DN40" s="3">
        <v>27</v>
      </c>
      <c r="DO40" s="3" t="s">
        <v>396</v>
      </c>
      <c r="DP40" s="3" t="s">
        <v>67</v>
      </c>
      <c r="DQ40" s="209">
        <v>200</v>
      </c>
      <c r="DU40" s="8"/>
      <c r="DV40" s="8"/>
      <c r="DW40" s="209">
        <v>150</v>
      </c>
      <c r="DZ40" s="8"/>
      <c r="EA40" s="24"/>
      <c r="EB40" s="8"/>
      <c r="EC40" s="108"/>
    </row>
    <row r="41" spans="2:133" ht="16.5" customHeight="1" thickBot="1">
      <c r="B41" s="735"/>
      <c r="C41" s="805" t="s">
        <v>375</v>
      </c>
      <c r="D41" s="806"/>
      <c r="E41" s="807" t="s">
        <v>375</v>
      </c>
      <c r="F41" s="808"/>
      <c r="G41" s="466" t="s">
        <v>84</v>
      </c>
      <c r="H41" s="467"/>
      <c r="I41" s="149"/>
      <c r="J41" s="72"/>
      <c r="K41" s="149"/>
      <c r="L41" s="155"/>
      <c r="M41" s="739" t="s">
        <v>85</v>
      </c>
      <c r="N41" s="140"/>
      <c r="O41" s="417" t="str">
        <f>IF(N41="","",VLOOKUP(N41,'実績　 (記入例)'!$DR:$DU,3,FALSE))</f>
        <v/>
      </c>
      <c r="P41" s="418"/>
      <c r="Q41" s="419"/>
      <c r="R41" s="140"/>
      <c r="S41" s="417" t="str">
        <f>IF(R41="","",VLOOKUP(R41,'実績　 (記入例)'!$DR:$DU,3,FALSE))</f>
        <v/>
      </c>
      <c r="T41" s="418"/>
      <c r="U41" s="419"/>
      <c r="V41" s="90"/>
      <c r="W41" s="417" t="str">
        <f>IF(V41="","",VLOOKUP(V41,'実績　 (記入例)'!$DR:$DU,3,FALSE))</f>
        <v/>
      </c>
      <c r="X41" s="418"/>
      <c r="Y41" s="419"/>
      <c r="Z41" s="140"/>
      <c r="AA41" s="417" t="str">
        <f>IF(Z41="","",VLOOKUP(Z41,'実績　 (記入例)'!$DR:$DU,3,FALSE))</f>
        <v/>
      </c>
      <c r="AB41" s="418"/>
      <c r="AC41" s="419"/>
      <c r="AD41" s="140"/>
      <c r="AE41" s="417" t="str">
        <f>IF(AD41="","",VLOOKUP(AD41,'実績　 (記入例)'!$DR:$DU,3,FALSE))</f>
        <v/>
      </c>
      <c r="AF41" s="418"/>
      <c r="AG41" s="418"/>
      <c r="AH41" s="504"/>
      <c r="AI41" s="507"/>
      <c r="AJ41" s="508"/>
      <c r="AK41" s="521"/>
      <c r="AL41" s="522"/>
      <c r="AM41" s="464"/>
      <c r="AN41" s="464"/>
      <c r="AO41" s="465"/>
      <c r="AP41" s="458"/>
      <c r="AQ41" s="459"/>
      <c r="AR41" s="817"/>
      <c r="AS41" s="818"/>
      <c r="AT41" s="842"/>
      <c r="AU41" s="843"/>
      <c r="AV41" s="844"/>
      <c r="AW41" s="829" t="s">
        <v>377</v>
      </c>
      <c r="AX41" s="830"/>
      <c r="CB41" s="3"/>
      <c r="CC41" s="24"/>
      <c r="CD41" s="3"/>
      <c r="CE41" s="3"/>
      <c r="CF41" s="3"/>
      <c r="CG41" s="87" t="s">
        <v>86</v>
      </c>
      <c r="CH41" s="91" t="e">
        <f>VLOOKUP('実績　 (記入例)'!N41,$DR:$DV,4,FALSE)</f>
        <v>#N/A</v>
      </c>
      <c r="CI41" s="91" t="e">
        <f>VLOOKUP('実績　 (記入例)'!R41,$DR:$DV,4,FALSE)</f>
        <v>#N/A</v>
      </c>
      <c r="CJ41" s="91" t="e">
        <f>VLOOKUP('実績　 (記入例)'!V41,$DR:$DV,4,FALSE)</f>
        <v>#N/A</v>
      </c>
      <c r="CK41" s="91" t="e">
        <f>VLOOKUP('実績　 (記入例)'!Z41,$DR:$DV,4,FALSE)</f>
        <v>#N/A</v>
      </c>
      <c r="CL41" s="91" t="e">
        <f>VLOOKUP('実績　 (記入例)'!AD41,$DR:$DV,4,FALSE)</f>
        <v>#N/A</v>
      </c>
      <c r="CN41" s="73"/>
      <c r="CO41" s="74" t="s">
        <v>84</v>
      </c>
      <c r="CP41" s="75">
        <f>SUMIF(CH40:CL40,"新上五島町",CH41:CL41)*'実績　 (記入例)'!AK38</f>
        <v>0</v>
      </c>
      <c r="CQ41" s="76">
        <f>SUMIF(CH40:CL40,"上五島",CH42:CL42)*'実績　 (記入例)'!AK40</f>
        <v>0</v>
      </c>
      <c r="CR41" s="92"/>
      <c r="CS41" s="78"/>
      <c r="CT41" s="93"/>
      <c r="CU41" s="79" t="s">
        <v>84</v>
      </c>
      <c r="CV41" s="80" t="str">
        <f>IF('実績　 (記入例)'!I41="","0",DA38/CT39)</f>
        <v>0</v>
      </c>
      <c r="CW41" s="81" t="str">
        <f>IF('実績　 (記入例)'!I41="","0",DA39/CT39)</f>
        <v>0</v>
      </c>
      <c r="CX41" s="82">
        <f>CV41*'実績　 (記入例)'!AK38</f>
        <v>0</v>
      </c>
      <c r="CY41" s="83">
        <f>CW41*'実績　 (記入例)'!AK40</f>
        <v>0</v>
      </c>
      <c r="CZ41" s="84">
        <f t="shared" si="0"/>
        <v>0</v>
      </c>
      <c r="DA41" s="89"/>
      <c r="DB41" s="94"/>
      <c r="DC41" s="85" t="s">
        <v>84</v>
      </c>
      <c r="DD41" s="80" t="str">
        <f>IF(('実績　 (記入例)'!J41)="","0",('実績　 (記入例)'!AK38+'実績　 (記入例)'!AK40)*'実績　 (記入例)'!J41*1000)</f>
        <v>0</v>
      </c>
      <c r="DE41" s="80">
        <f>COUNTA('実績　 (記入例)'!I41)*('実績　 (記入例)'!AK38+'実績　 (記入例)'!AK40)</f>
        <v>0</v>
      </c>
      <c r="DF41" s="80">
        <f>COUNTA('実績　 (記入例)'!K41)*('実績　 (記入例)'!AK38+'実績　 (記入例)'!AK40)</f>
        <v>0</v>
      </c>
      <c r="DG41" s="80">
        <f>COUNTA('実績　 (記入例)'!L41)*('実績　 (記入例)'!AK38+'実績　 (記入例)'!AK40)</f>
        <v>0</v>
      </c>
      <c r="DH41" s="15"/>
      <c r="DI41" s="15"/>
      <c r="DK41" s="24"/>
      <c r="DL41" s="7"/>
      <c r="DM41" s="3"/>
      <c r="DN41" s="3">
        <v>28</v>
      </c>
      <c r="DO41" s="3" t="s">
        <v>397</v>
      </c>
      <c r="DP41" s="3" t="s">
        <v>67</v>
      </c>
      <c r="DQ41" s="209">
        <v>200</v>
      </c>
      <c r="DU41" s="8"/>
      <c r="DV41" s="8"/>
      <c r="DW41" s="209">
        <v>100</v>
      </c>
      <c r="DZ41" s="8"/>
      <c r="EA41" s="24"/>
      <c r="EB41" s="8"/>
      <c r="EC41" s="108"/>
    </row>
    <row r="42" spans="2:133" ht="16.5" customHeight="1">
      <c r="B42" s="735"/>
      <c r="C42" s="797"/>
      <c r="D42" s="798"/>
      <c r="E42" s="801"/>
      <c r="F42" s="802"/>
      <c r="G42" s="466" t="s">
        <v>92</v>
      </c>
      <c r="H42" s="467"/>
      <c r="I42" s="149"/>
      <c r="J42" s="72"/>
      <c r="K42" s="204"/>
      <c r="L42" s="155"/>
      <c r="M42" s="740"/>
      <c r="N42" s="420" t="str">
        <f>IF(N41="","",VLOOKUP(N41,'実績　 (記入例)'!$DR:$DU,2,FALSE))</f>
        <v/>
      </c>
      <c r="O42" s="421"/>
      <c r="P42" s="421"/>
      <c r="Q42" s="422"/>
      <c r="R42" s="420" t="str">
        <f>IF(R41="","",VLOOKUP(R41,'実績　 (記入例)'!$DR:$DU,2,FALSE))</f>
        <v/>
      </c>
      <c r="S42" s="421"/>
      <c r="T42" s="421"/>
      <c r="U42" s="422"/>
      <c r="V42" s="420" t="str">
        <f>IF(V41="","",VLOOKUP(V41,'実績　 (記入例)'!$DR:$DU,2,FALSE))</f>
        <v/>
      </c>
      <c r="W42" s="421"/>
      <c r="X42" s="421"/>
      <c r="Y42" s="422"/>
      <c r="Z42" s="420" t="str">
        <f>IF(Z41="","",VLOOKUP(Z41,'実績　 (記入例)'!$DR:$DU,2,FALSE))</f>
        <v/>
      </c>
      <c r="AA42" s="421"/>
      <c r="AB42" s="421"/>
      <c r="AC42" s="422"/>
      <c r="AD42" s="420" t="str">
        <f>IF(AD41="","",VLOOKUP(AD41,'実績　 (記入例)'!$DR:$DU,2,FALSE))</f>
        <v/>
      </c>
      <c r="AE42" s="421"/>
      <c r="AF42" s="421"/>
      <c r="AG42" s="422"/>
      <c r="AH42" s="555" t="s">
        <v>93</v>
      </c>
      <c r="AI42" s="556"/>
      <c r="AJ42" s="557"/>
      <c r="AK42" s="511">
        <f>AK38+AK40</f>
        <v>0</v>
      </c>
      <c r="AL42" s="512"/>
      <c r="AM42" s="487">
        <f>AM38+AM40</f>
        <v>0</v>
      </c>
      <c r="AN42" s="487"/>
      <c r="AO42" s="488"/>
      <c r="AP42" s="458"/>
      <c r="AQ42" s="459"/>
      <c r="AR42" s="817"/>
      <c r="AS42" s="818"/>
      <c r="AT42" s="842"/>
      <c r="AU42" s="843"/>
      <c r="AV42" s="844"/>
      <c r="AW42" s="825"/>
      <c r="AX42" s="826"/>
      <c r="CB42" s="3"/>
      <c r="CC42" s="24"/>
      <c r="CD42" s="3"/>
      <c r="CE42" s="3"/>
      <c r="CF42" s="3"/>
      <c r="CG42" s="87" t="s">
        <v>94</v>
      </c>
      <c r="CH42" s="91" t="e">
        <f>CH41</f>
        <v>#N/A</v>
      </c>
      <c r="CI42" s="91" t="e">
        <f>CI41</f>
        <v>#N/A</v>
      </c>
      <c r="CJ42" s="91" t="e">
        <f>CJ41</f>
        <v>#N/A</v>
      </c>
      <c r="CK42" s="91" t="e">
        <f>CK41</f>
        <v>#N/A</v>
      </c>
      <c r="CL42" s="91" t="e">
        <f>CL41</f>
        <v>#N/A</v>
      </c>
      <c r="CN42" s="73"/>
      <c r="CO42" s="74" t="s">
        <v>92</v>
      </c>
      <c r="CP42" s="75">
        <f>SUMIF(CH40:CL40,"小値賀町",CH41:CL41)*'実績　 (記入例)'!AK38</f>
        <v>0</v>
      </c>
      <c r="CQ42" s="76">
        <f>SUMIF(CH40:CL40,"小値賀",CH42:CL42)*'実績　 (記入例)'!AK40</f>
        <v>0</v>
      </c>
      <c r="CR42" s="92"/>
      <c r="CS42" s="78"/>
      <c r="CT42" s="93"/>
      <c r="CU42" s="79" t="s">
        <v>92</v>
      </c>
      <c r="CV42" s="80" t="str">
        <f>IF('実績　 (記入例)'!I42="","0",DA38/CT39)</f>
        <v>0</v>
      </c>
      <c r="CW42" s="81" t="str">
        <f>IF('実績　 (記入例)'!I42="","0",DA39/CT39)</f>
        <v>0</v>
      </c>
      <c r="CX42" s="82">
        <f>CV42*'実績　 (記入例)'!AK38</f>
        <v>0</v>
      </c>
      <c r="CY42" s="83">
        <f>CW42*'実績　 (記入例)'!AK40</f>
        <v>0</v>
      </c>
      <c r="CZ42" s="84">
        <f t="shared" si="0"/>
        <v>0</v>
      </c>
      <c r="DA42" s="89"/>
      <c r="DB42" s="94"/>
      <c r="DC42" s="85" t="s">
        <v>92</v>
      </c>
      <c r="DD42" s="80" t="str">
        <f>IF(('実績　 (記入例)'!J42)="","0",('実績　 (記入例)'!AK38+'実績　 (記入例)'!AK40)*'実績　 (記入例)'!J42*1000)</f>
        <v>0</v>
      </c>
      <c r="DE42" s="80">
        <f>COUNTA('実績　 (記入例)'!I42)*('実績　 (記入例)'!AK38+'実績　 (記入例)'!AK40)</f>
        <v>0</v>
      </c>
      <c r="DF42" s="80">
        <f>COUNTA('実績　 (記入例)'!K42)*('実績　 (記入例)'!AK38+'実績　 (記入例)'!AK40)</f>
        <v>0</v>
      </c>
      <c r="DG42" s="80">
        <f>COUNTA('実績　 (記入例)'!L42)*('実績　 (記入例)'!AK38+'実績　 (記入例)'!AK40)</f>
        <v>0</v>
      </c>
      <c r="DH42" s="15"/>
      <c r="DI42" s="15"/>
      <c r="DK42" s="24"/>
      <c r="DL42" s="7"/>
      <c r="DM42" s="3"/>
      <c r="DN42" s="3">
        <v>29</v>
      </c>
      <c r="DO42" s="3" t="s">
        <v>398</v>
      </c>
      <c r="DP42" s="3" t="s">
        <v>67</v>
      </c>
      <c r="DQ42" s="209">
        <v>300</v>
      </c>
      <c r="DU42" s="8"/>
      <c r="DV42" s="8"/>
      <c r="DW42" s="209">
        <v>150</v>
      </c>
      <c r="DZ42" s="8"/>
      <c r="EA42" s="24"/>
      <c r="EB42" s="24"/>
      <c r="EC42" s="108"/>
    </row>
    <row r="43" spans="2:133" ht="16.5" customHeight="1" thickBot="1">
      <c r="B43" s="736"/>
      <c r="C43" s="799"/>
      <c r="D43" s="800"/>
      <c r="E43" s="803"/>
      <c r="F43" s="804"/>
      <c r="G43" s="480" t="s">
        <v>99</v>
      </c>
      <c r="H43" s="481"/>
      <c r="I43" s="150"/>
      <c r="J43" s="95"/>
      <c r="K43" s="205"/>
      <c r="L43" s="158"/>
      <c r="M43" s="741"/>
      <c r="N43" s="482" t="str">
        <f>IF(N41="","",VLOOKUP(N41,'実績　 (記入例)'!$DR:$DU,4,FALSE))</f>
        <v/>
      </c>
      <c r="O43" s="483"/>
      <c r="P43" s="483"/>
      <c r="Q43" s="484"/>
      <c r="R43" s="482" t="str">
        <f>IF(R41="","",VLOOKUP(R41,'実績　 (記入例)'!$DR:$DU,4,FALSE))</f>
        <v/>
      </c>
      <c r="S43" s="483"/>
      <c r="T43" s="483"/>
      <c r="U43" s="484"/>
      <c r="V43" s="482" t="str">
        <f>IF(V41="","",VLOOKUP(V41,'実績　 (記入例)'!$DR:$DU,4,FALSE))</f>
        <v/>
      </c>
      <c r="W43" s="483"/>
      <c r="X43" s="483"/>
      <c r="Y43" s="484"/>
      <c r="Z43" s="482" t="str">
        <f>IF(Z41="","",VLOOKUP(Z41,'実績　 (記入例)'!$DR:$DU,4,FALSE))</f>
        <v/>
      </c>
      <c r="AA43" s="483"/>
      <c r="AB43" s="483"/>
      <c r="AC43" s="484"/>
      <c r="AD43" s="482" t="str">
        <f>IF(AD41="","",VLOOKUP(AD41,'実績　 (記入例)'!$DR:$DU,4,FALSE))</f>
        <v/>
      </c>
      <c r="AE43" s="483"/>
      <c r="AF43" s="483"/>
      <c r="AG43" s="484"/>
      <c r="AH43" s="558"/>
      <c r="AI43" s="559"/>
      <c r="AJ43" s="560"/>
      <c r="AK43" s="507"/>
      <c r="AL43" s="508"/>
      <c r="AM43" s="489"/>
      <c r="AN43" s="489"/>
      <c r="AO43" s="490"/>
      <c r="AP43" s="460"/>
      <c r="AQ43" s="461"/>
      <c r="AR43" s="819"/>
      <c r="AS43" s="820"/>
      <c r="AT43" s="845"/>
      <c r="AU43" s="846"/>
      <c r="AV43" s="847"/>
      <c r="AW43" s="835"/>
      <c r="AX43" s="836"/>
      <c r="CB43" s="3"/>
      <c r="CC43" s="8"/>
      <c r="CD43" s="3"/>
      <c r="CE43" s="3"/>
      <c r="CF43" s="3"/>
      <c r="CN43" s="96"/>
      <c r="CO43" s="97" t="s">
        <v>99</v>
      </c>
      <c r="CP43" s="98">
        <f>SUMIF(CH40:CL40,"宇久町",CH41:CL41)*'実績　 (記入例)'!AK38</f>
        <v>0</v>
      </c>
      <c r="CQ43" s="99">
        <f>SUMIF(CH40:CL40,"宇久",CH42:CL42)*'実績　 (記入例)'!AK40</f>
        <v>0</v>
      </c>
      <c r="CR43" s="92"/>
      <c r="CS43" s="78"/>
      <c r="CT43" s="100"/>
      <c r="CU43" s="101" t="s">
        <v>99</v>
      </c>
      <c r="CV43" s="102" t="str">
        <f>IF('実績　 (記入例)'!I43="","0",DA38/CT39)</f>
        <v>0</v>
      </c>
      <c r="CW43" s="103" t="str">
        <f>IF('実績　 (記入例)'!I43="","0",DA39/CT39)</f>
        <v>0</v>
      </c>
      <c r="CX43" s="104">
        <f>CV43*'実績　 (記入例)'!AK38</f>
        <v>0</v>
      </c>
      <c r="CY43" s="105">
        <f>CW43*'実績　 (記入例)'!AK40</f>
        <v>0</v>
      </c>
      <c r="CZ43" s="106">
        <f t="shared" si="0"/>
        <v>0</v>
      </c>
      <c r="DA43" s="89"/>
      <c r="DC43" s="107" t="s">
        <v>99</v>
      </c>
      <c r="DD43" s="102" t="str">
        <f>IF(('実績　 (記入例)'!J43)="","0",('実績　 (記入例)'!AK38+'実績　 (記入例)'!AK40)*'実績　 (記入例)'!J43*1000)</f>
        <v>0</v>
      </c>
      <c r="DE43" s="102">
        <f>COUNTA('実績　 (記入例)'!I43)*('実績　 (記入例)'!AK38+'実績　 (記入例)'!AK40)</f>
        <v>0</v>
      </c>
      <c r="DF43" s="102">
        <f>COUNTA('実績　 (記入例)'!K43)*('実績　 (記入例)'!AK38+'実績　 (記入例)'!AK40)</f>
        <v>0</v>
      </c>
      <c r="DG43" s="102">
        <f>COUNTA('実績　 (記入例)'!L43)*('実績　 (記入例)'!AK38+'実績　 (記入例)'!AK40)</f>
        <v>0</v>
      </c>
      <c r="DH43" s="15"/>
      <c r="DI43" s="15"/>
      <c r="DL43" s="7"/>
      <c r="DM43" s="3"/>
      <c r="DN43" s="3">
        <v>30</v>
      </c>
      <c r="DO43" s="3" t="s">
        <v>399</v>
      </c>
      <c r="DP43" s="3" t="s">
        <v>67</v>
      </c>
      <c r="DQ43" s="209">
        <v>1000</v>
      </c>
      <c r="DU43" s="8"/>
      <c r="DV43" s="8"/>
      <c r="DW43" s="209">
        <v>500</v>
      </c>
      <c r="DZ43" s="8"/>
      <c r="EA43" s="24"/>
      <c r="EB43" s="24"/>
      <c r="EC43" s="108"/>
    </row>
    <row r="44" spans="2:133" ht="16.5" customHeight="1" thickTop="1" thickBot="1">
      <c r="B44" s="737">
        <v>6</v>
      </c>
      <c r="C44" s="848"/>
      <c r="D44" s="851"/>
      <c r="E44" s="809"/>
      <c r="F44" s="810"/>
      <c r="G44" s="485" t="s">
        <v>55</v>
      </c>
      <c r="H44" s="486"/>
      <c r="I44" s="148"/>
      <c r="J44" s="55"/>
      <c r="K44" s="203"/>
      <c r="L44" s="152"/>
      <c r="M44" s="468" t="s">
        <v>56</v>
      </c>
      <c r="N44" s="56"/>
      <c r="O44" s="415" t="str">
        <f>IF(N44="","",VLOOKUP(N44,'実績　 (記入例)'!$DN:$DQ,3,FALSE))</f>
        <v/>
      </c>
      <c r="P44" s="416"/>
      <c r="Q44" s="424"/>
      <c r="R44" s="56"/>
      <c r="S44" s="415" t="str">
        <f>IF(R44="","",VLOOKUP(R44,'実績　 (記入例)'!$DN:$DQ,3,FALSE))</f>
        <v/>
      </c>
      <c r="T44" s="416"/>
      <c r="U44" s="424"/>
      <c r="V44" s="56"/>
      <c r="W44" s="415" t="str">
        <f>IF(V44="","",VLOOKUP(V44,'実績　 (記入例)'!$DN:$DQ,3,FALSE))</f>
        <v/>
      </c>
      <c r="X44" s="416"/>
      <c r="Y44" s="424"/>
      <c r="Z44" s="56"/>
      <c r="AA44" s="415" t="str">
        <f>IF(Z44="","",VLOOKUP(Z44,'実績　 (記入例)'!$DN:$DQ,3,FALSE))</f>
        <v/>
      </c>
      <c r="AB44" s="416"/>
      <c r="AC44" s="424"/>
      <c r="AD44" s="56"/>
      <c r="AE44" s="415" t="str">
        <f>IF(AD44="","",VLOOKUP(AD44,'実績　 (記入例)'!$DN:$DQ,3,FALSE))</f>
        <v/>
      </c>
      <c r="AF44" s="416"/>
      <c r="AG44" s="416"/>
      <c r="AH44" s="554" t="s">
        <v>57</v>
      </c>
      <c r="AI44" s="511">
        <f>DA44+CR44</f>
        <v>0</v>
      </c>
      <c r="AJ44" s="512"/>
      <c r="AK44" s="515"/>
      <c r="AL44" s="516"/>
      <c r="AM44" s="487">
        <f>(AI44*AK44)</f>
        <v>0</v>
      </c>
      <c r="AN44" s="487"/>
      <c r="AO44" s="527"/>
      <c r="AP44" s="456">
        <f>SUM('実績　 (記入例)'!J44:J49)*AK48</f>
        <v>0</v>
      </c>
      <c r="AQ44" s="457"/>
      <c r="AR44" s="821"/>
      <c r="AS44" s="822"/>
      <c r="AT44" s="839"/>
      <c r="AU44" s="840"/>
      <c r="AV44" s="841"/>
      <c r="AW44" s="833" t="s">
        <v>376</v>
      </c>
      <c r="AX44" s="834"/>
      <c r="BA44" s="3"/>
      <c r="BB44" s="3"/>
      <c r="BC44" s="3"/>
      <c r="BD44" s="3"/>
      <c r="BE44" s="3"/>
      <c r="BF44" s="3"/>
      <c r="BG44" s="3"/>
      <c r="BH44" s="3"/>
      <c r="BI44" s="3"/>
      <c r="BJ44" s="3"/>
      <c r="BK44" s="3"/>
      <c r="BL44" s="3"/>
      <c r="BM44" s="3"/>
      <c r="BN44" s="3"/>
      <c r="BO44" s="3"/>
      <c r="BP44" s="3"/>
      <c r="BQ44" s="3"/>
      <c r="BR44" s="3"/>
      <c r="BS44" s="3"/>
      <c r="BT44" s="3"/>
      <c r="CB44" s="3"/>
      <c r="CC44" s="24"/>
      <c r="CD44" s="3"/>
      <c r="CE44" s="3"/>
      <c r="CF44" s="3"/>
      <c r="CN44" s="58">
        <v>6</v>
      </c>
      <c r="CO44" s="59" t="s">
        <v>59</v>
      </c>
      <c r="CP44" s="60">
        <f>SUMIF(CH46:CL46,"対馬市",CH47:CL47)*'実績　 (記入例)'!AK44</f>
        <v>0</v>
      </c>
      <c r="CQ44" s="61">
        <f>SUMIF(CH46:CL46,"対馬市",CH48:CL48)*'実績　 (記入例)'!AK46</f>
        <v>0</v>
      </c>
      <c r="CR44" s="62">
        <f>SUM('実績　 (記入例)'!N49:AG49)</f>
        <v>0</v>
      </c>
      <c r="CS44" s="78"/>
      <c r="CT44" s="63" t="s">
        <v>10</v>
      </c>
      <c r="CU44" s="64" t="s">
        <v>59</v>
      </c>
      <c r="CV44" s="65" t="str">
        <f>IF('実績　 (記入例)'!I44="","0",DA44/CT45)</f>
        <v>0</v>
      </c>
      <c r="CW44" s="66" t="str">
        <f>IF('実績　 (記入例)'!I44="","0",DA45/CT45)</f>
        <v>0</v>
      </c>
      <c r="CX44" s="67">
        <f>CV44*'実績　 (記入例)'!AK44</f>
        <v>0</v>
      </c>
      <c r="CY44" s="68">
        <f>CW44*'実績　 (記入例)'!AK46</f>
        <v>0</v>
      </c>
      <c r="CZ44" s="69">
        <f t="shared" si="0"/>
        <v>0</v>
      </c>
      <c r="DA44" s="62">
        <f>SUM('実績　 (記入例)'!N46:AG46)</f>
        <v>0</v>
      </c>
      <c r="DC44" s="70" t="s">
        <v>59</v>
      </c>
      <c r="DD44" s="65" t="str">
        <f>IF(('実績　 (記入例)'!J44)="","0",('実績　 (記入例)'!AK44+'実績　 (記入例)'!AK46)*'実績　 (記入例)'!J44*1000)</f>
        <v>0</v>
      </c>
      <c r="DE44" s="65">
        <f>COUNTA('実績　 (記入例)'!I44)*('実績　 (記入例)'!AK44+'実績　 (記入例)'!AK46)</f>
        <v>0</v>
      </c>
      <c r="DF44" s="65">
        <f>COUNTA('実績　 (記入例)'!K44)*('実績　 (記入例)'!AK44+'実績　 (記入例)'!AK46)</f>
        <v>0</v>
      </c>
      <c r="DG44" s="65">
        <f>COUNTA('実績　 (記入例)'!L44)*('実績　 (記入例)'!AK44+'実績　 (記入例)'!AK46)</f>
        <v>0</v>
      </c>
      <c r="DH44" s="15"/>
      <c r="DI44" s="15"/>
      <c r="DL44" s="7"/>
      <c r="DM44" s="3"/>
      <c r="DN44" s="3">
        <v>31</v>
      </c>
      <c r="DO44" s="3" t="s">
        <v>400</v>
      </c>
      <c r="DP44" s="3" t="s">
        <v>67</v>
      </c>
      <c r="DQ44" s="209">
        <v>1200</v>
      </c>
      <c r="DU44" s="8"/>
      <c r="DV44" s="8"/>
      <c r="DW44" s="209">
        <v>600</v>
      </c>
      <c r="DZ44" s="8"/>
      <c r="EA44" s="24"/>
      <c r="EB44" s="8"/>
      <c r="EC44" s="108"/>
    </row>
    <row r="45" spans="2:133" ht="16.5" customHeight="1">
      <c r="B45" s="735"/>
      <c r="C45" s="849"/>
      <c r="D45" s="852"/>
      <c r="E45" s="811"/>
      <c r="F45" s="812"/>
      <c r="G45" s="466" t="s">
        <v>60</v>
      </c>
      <c r="H45" s="467"/>
      <c r="I45" s="149"/>
      <c r="J45" s="72"/>
      <c r="K45" s="153"/>
      <c r="L45" s="154"/>
      <c r="M45" s="469"/>
      <c r="N45" s="412" t="str">
        <f>IF(N44="","",VLOOKUP(N44,'実績　 (記入例)'!$DN:$DQ,2,FALSE))</f>
        <v/>
      </c>
      <c r="O45" s="413"/>
      <c r="P45" s="413"/>
      <c r="Q45" s="414"/>
      <c r="R45" s="412" t="str">
        <f>IF(R44="","",VLOOKUP(R44,'実績　 (記入例)'!$DN:$DQ,2,FALSE))</f>
        <v/>
      </c>
      <c r="S45" s="413"/>
      <c r="T45" s="413"/>
      <c r="U45" s="414"/>
      <c r="V45" s="412" t="str">
        <f>IF(V44="","",VLOOKUP(V44,'実績　 (記入例)'!$DN:$DQ,2,FALSE))</f>
        <v/>
      </c>
      <c r="W45" s="413"/>
      <c r="X45" s="413"/>
      <c r="Y45" s="414"/>
      <c r="Z45" s="412" t="str">
        <f>IF(Z44="","",VLOOKUP(Z44,'実績　 (記入例)'!$DN:$DQ,2,FALSE))</f>
        <v/>
      </c>
      <c r="AA45" s="413"/>
      <c r="AB45" s="413"/>
      <c r="AC45" s="414"/>
      <c r="AD45" s="412" t="str">
        <f>IF(AD44="","",VLOOKUP(AD44,'実績　 (記入例)'!$DN:$DQ,2,FALSE))</f>
        <v/>
      </c>
      <c r="AE45" s="413"/>
      <c r="AF45" s="413"/>
      <c r="AG45" s="413"/>
      <c r="AH45" s="510"/>
      <c r="AI45" s="513"/>
      <c r="AJ45" s="514"/>
      <c r="AK45" s="517"/>
      <c r="AL45" s="518"/>
      <c r="AM45" s="462"/>
      <c r="AN45" s="462"/>
      <c r="AO45" s="463"/>
      <c r="AP45" s="458"/>
      <c r="AQ45" s="459"/>
      <c r="AR45" s="815"/>
      <c r="AS45" s="816"/>
      <c r="AT45" s="842"/>
      <c r="AU45" s="843"/>
      <c r="AV45" s="844"/>
      <c r="AW45" s="825"/>
      <c r="AX45" s="826"/>
      <c r="BA45" s="3"/>
      <c r="BB45" s="3"/>
      <c r="BC45" s="3"/>
      <c r="BD45" s="3"/>
      <c r="BE45" s="3"/>
      <c r="BF45" s="3"/>
      <c r="BG45" s="3"/>
      <c r="BH45" s="3"/>
      <c r="BI45" s="3"/>
      <c r="BJ45" s="3"/>
      <c r="BK45" s="3"/>
      <c r="BL45" s="3"/>
      <c r="BM45" s="3"/>
      <c r="BN45" s="3"/>
      <c r="BO45" s="3"/>
      <c r="BP45" s="3"/>
      <c r="BQ45" s="3"/>
      <c r="BR45" s="3"/>
      <c r="BS45" s="3"/>
      <c r="BT45" s="3"/>
      <c r="CB45" s="3"/>
      <c r="CC45" s="24"/>
      <c r="CD45" s="3"/>
      <c r="CE45" s="3"/>
      <c r="CF45" s="3"/>
      <c r="CN45" s="73"/>
      <c r="CO45" s="74" t="s">
        <v>61</v>
      </c>
      <c r="CP45" s="75">
        <f>SUMIF(CH46:CL46,"壱岐市",CH47:CL47)*'実績　 (記入例)'!AK44</f>
        <v>0</v>
      </c>
      <c r="CQ45" s="76">
        <f>SUMIF(CH46:CL46,"壱岐市",CH48:CL48)*'実績　 (記入例)'!AK46</f>
        <v>0</v>
      </c>
      <c r="CR45" s="77">
        <f>CR44</f>
        <v>0</v>
      </c>
      <c r="CS45" s="78"/>
      <c r="CT45" s="543">
        <f>COUNTA('実績　 (記入例)'!I44:I49)</f>
        <v>0</v>
      </c>
      <c r="CU45" s="79" t="s">
        <v>61</v>
      </c>
      <c r="CV45" s="80" t="str">
        <f>IF('実績　 (記入例)'!I45="","0",DA44/CT45)</f>
        <v>0</v>
      </c>
      <c r="CW45" s="81" t="str">
        <f>IF('実績　 (記入例)'!I45="","0",DA45/CT45)</f>
        <v>0</v>
      </c>
      <c r="CX45" s="82">
        <f>CV45*'実績　 (記入例)'!AK44</f>
        <v>0</v>
      </c>
      <c r="CY45" s="83">
        <f>CW45*'実績　 (記入例)'!AK46</f>
        <v>0</v>
      </c>
      <c r="CZ45" s="84">
        <f t="shared" si="0"/>
        <v>0</v>
      </c>
      <c r="DA45" s="77">
        <f>CL56</f>
        <v>0</v>
      </c>
      <c r="DC45" s="85" t="s">
        <v>61</v>
      </c>
      <c r="DD45" s="80" t="str">
        <f>IF(('実績　 (記入例)'!J45)="","0",('実績　 (記入例)'!AK44+'実績　 (記入例)'!AK46)*'実績　 (記入例)'!J45*1000)</f>
        <v>0</v>
      </c>
      <c r="DE45" s="80">
        <f>COUNTA('実績　 (記入例)'!I45)*('実績　 (記入例)'!AK44+'実績　 (記入例)'!AK46)</f>
        <v>0</v>
      </c>
      <c r="DF45" s="80">
        <f>COUNTA('実績　 (記入例)'!K45)*('実績　 (記入例)'!AK44+'実績　 (記入例)'!AK46)</f>
        <v>0</v>
      </c>
      <c r="DG45" s="80">
        <f>COUNTA('実績　 (記入例)'!L45)*('実績　 (記入例)'!AK44+'実績　 (記入例)'!AK46)</f>
        <v>0</v>
      </c>
      <c r="DH45" s="15"/>
      <c r="DI45" s="15"/>
      <c r="DL45" s="7"/>
      <c r="DM45" s="3"/>
      <c r="DN45" s="3">
        <v>32</v>
      </c>
      <c r="DO45" s="3" t="s">
        <v>401</v>
      </c>
      <c r="DP45" s="3" t="s">
        <v>67</v>
      </c>
      <c r="DQ45" s="209">
        <v>300</v>
      </c>
      <c r="DU45" s="8"/>
      <c r="DV45" s="8"/>
      <c r="DW45" s="209">
        <v>150</v>
      </c>
      <c r="DZ45" s="8"/>
      <c r="EA45" s="24"/>
      <c r="EB45" s="24"/>
      <c r="EC45" s="108"/>
    </row>
    <row r="46" spans="2:133" ht="16.5" customHeight="1" thickBot="1">
      <c r="B46" s="735"/>
      <c r="C46" s="850"/>
      <c r="D46" s="853"/>
      <c r="E46" s="813"/>
      <c r="F46" s="814"/>
      <c r="G46" s="466" t="s">
        <v>73</v>
      </c>
      <c r="H46" s="467"/>
      <c r="I46" s="149"/>
      <c r="J46" s="72"/>
      <c r="K46" s="153"/>
      <c r="L46" s="155"/>
      <c r="M46" s="470"/>
      <c r="N46" s="409" t="str">
        <f>IF(N44="","",VLOOKUP(N44,'実績　 (記入例)'!$DN:$DQ,4,FALSE))</f>
        <v/>
      </c>
      <c r="O46" s="410"/>
      <c r="P46" s="410"/>
      <c r="Q46" s="411"/>
      <c r="R46" s="409" t="str">
        <f>IF(R44="","",VLOOKUP(R44,'実績　 (記入例)'!$DN:$DQ,4,FALSE))</f>
        <v/>
      </c>
      <c r="S46" s="410"/>
      <c r="T46" s="410"/>
      <c r="U46" s="411"/>
      <c r="V46" s="423" t="str">
        <f>IF(V44="","",VLOOKUP(V44,'実績　 (記入例)'!$DN:$DQ,4,FALSE))</f>
        <v/>
      </c>
      <c r="W46" s="410"/>
      <c r="X46" s="410"/>
      <c r="Y46" s="411"/>
      <c r="Z46" s="409" t="str">
        <f>IF(Z44="","",VLOOKUP(Z44,'実績　 (記入例)'!$DN:$DQ,4,FALSE))</f>
        <v/>
      </c>
      <c r="AA46" s="410"/>
      <c r="AB46" s="410"/>
      <c r="AC46" s="411"/>
      <c r="AD46" s="409" t="str">
        <f>IF(AD44="","",VLOOKUP(AD44,'実績　 (記入例)'!$DN:$DQ,4,FALSE))</f>
        <v/>
      </c>
      <c r="AE46" s="410"/>
      <c r="AF46" s="410"/>
      <c r="AG46" s="410"/>
      <c r="AH46" s="503" t="s">
        <v>74</v>
      </c>
      <c r="AI46" s="505">
        <f>CR45+DA45</f>
        <v>0</v>
      </c>
      <c r="AJ46" s="506"/>
      <c r="AK46" s="519"/>
      <c r="AL46" s="520"/>
      <c r="AM46" s="462">
        <f>(AI46*AK46)</f>
        <v>0</v>
      </c>
      <c r="AN46" s="462"/>
      <c r="AO46" s="463"/>
      <c r="AP46" s="458"/>
      <c r="AQ46" s="459"/>
      <c r="AR46" s="817"/>
      <c r="AS46" s="818"/>
      <c r="AT46" s="842"/>
      <c r="AU46" s="843"/>
      <c r="AV46" s="844"/>
      <c r="AW46" s="827"/>
      <c r="AX46" s="828"/>
      <c r="BA46" s="3"/>
      <c r="BB46" s="3"/>
      <c r="BC46" s="3"/>
      <c r="BD46" s="3"/>
      <c r="BE46" s="3"/>
      <c r="BF46" s="3"/>
      <c r="BG46" s="3"/>
      <c r="BH46" s="3"/>
      <c r="BI46" s="3"/>
      <c r="BJ46" s="3"/>
      <c r="BK46" s="3"/>
      <c r="BL46" s="3"/>
      <c r="BM46" s="3"/>
      <c r="BN46" s="3"/>
      <c r="BO46" s="3"/>
      <c r="BP46" s="3"/>
      <c r="BQ46" s="3"/>
      <c r="BR46" s="3"/>
      <c r="BS46" s="3"/>
      <c r="BT46" s="3"/>
      <c r="CB46" s="3"/>
      <c r="CC46" s="24"/>
      <c r="CD46" s="3"/>
      <c r="CE46" s="3"/>
      <c r="CF46" s="3"/>
      <c r="CG46" s="87" t="s">
        <v>75</v>
      </c>
      <c r="CH46" s="88" t="e">
        <f>VLOOKUP('実績　 (記入例)'!N47,$DR:$DV,5,FALSE)</f>
        <v>#N/A</v>
      </c>
      <c r="CI46" s="88" t="e">
        <f>VLOOKUP('実績　 (記入例)'!R47,$DR:$DV,5,FALSE)</f>
        <v>#N/A</v>
      </c>
      <c r="CJ46" s="88" t="e">
        <f>VLOOKUP('実績　 (記入例)'!V47,$DR:$DV,5,FALSE)</f>
        <v>#N/A</v>
      </c>
      <c r="CK46" s="88" t="e">
        <f>VLOOKUP('実績　 (記入例)'!Z47,$DR:$DV,5,FALSE)</f>
        <v>#N/A</v>
      </c>
      <c r="CL46" s="88" t="e">
        <f>VLOOKUP('実績　 (記入例)'!AD47,$DR:$DV,5,FALSE)</f>
        <v>#N/A</v>
      </c>
      <c r="CN46" s="73"/>
      <c r="CO46" s="74" t="s">
        <v>73</v>
      </c>
      <c r="CP46" s="75">
        <f>SUMIF(CH46:CL46,"五島市",CH47:CL47)*'実績　 (記入例)'!AK44</f>
        <v>0</v>
      </c>
      <c r="CQ46" s="76">
        <f>SUMIF(CH46:CL46,"五島市",CH48:CL48)*'実績　 (記入例)'!AK46</f>
        <v>0</v>
      </c>
      <c r="CR46" s="92"/>
      <c r="CS46" s="78"/>
      <c r="CT46" s="544"/>
      <c r="CU46" s="79" t="s">
        <v>73</v>
      </c>
      <c r="CV46" s="80" t="str">
        <f>IF('実績　 (記入例)'!I46="","0",DA44/CT45)</f>
        <v>0</v>
      </c>
      <c r="CW46" s="81" t="str">
        <f>IF('実績　 (記入例)'!I46="","0",DA45/CT45)</f>
        <v>0</v>
      </c>
      <c r="CX46" s="82">
        <f>CV46*'実績　 (記入例)'!AK44</f>
        <v>0</v>
      </c>
      <c r="CY46" s="83">
        <f>CW46*'実績　 (記入例)'!AK46</f>
        <v>0</v>
      </c>
      <c r="CZ46" s="84">
        <f t="shared" si="0"/>
        <v>0</v>
      </c>
      <c r="DA46" s="89"/>
      <c r="DC46" s="85" t="s">
        <v>73</v>
      </c>
      <c r="DD46" s="80" t="str">
        <f>IF(('実績　 (記入例)'!J46)="","0",('実績　 (記入例)'!AK44+'実績　 (記入例)'!AK46)*'実績　 (記入例)'!J46*1000)</f>
        <v>0</v>
      </c>
      <c r="DE46" s="80">
        <f>COUNTA('実績　 (記入例)'!I46)*('実績　 (記入例)'!AK44+'実績　 (記入例)'!AK46)</f>
        <v>0</v>
      </c>
      <c r="DF46" s="80">
        <f>COUNTA('実績　 (記入例)'!K46)*('実績　 (記入例)'!AK44+'実績　 (記入例)'!AK46)</f>
        <v>0</v>
      </c>
      <c r="DG46" s="80">
        <f>COUNTA('実績　 (記入例)'!L46)*('実績　 (記入例)'!AK44+'実績　 (記入例)'!AK46)</f>
        <v>0</v>
      </c>
      <c r="DH46" s="15"/>
      <c r="DI46" s="15"/>
      <c r="DL46" s="7"/>
      <c r="DM46" s="3"/>
      <c r="DN46" s="3">
        <v>33</v>
      </c>
      <c r="DO46" s="3" t="s">
        <v>402</v>
      </c>
      <c r="DP46" s="3" t="s">
        <v>67</v>
      </c>
      <c r="DQ46" s="209">
        <v>700</v>
      </c>
      <c r="DU46" s="8"/>
      <c r="DV46" s="8"/>
      <c r="DW46" s="209">
        <v>350</v>
      </c>
      <c r="DZ46" s="8"/>
      <c r="EA46" s="24"/>
      <c r="EB46" s="24"/>
      <c r="EC46" s="108"/>
    </row>
    <row r="47" spans="2:133" ht="16.5" customHeight="1" thickBot="1">
      <c r="B47" s="735"/>
      <c r="C47" s="805" t="s">
        <v>375</v>
      </c>
      <c r="D47" s="806"/>
      <c r="E47" s="807" t="s">
        <v>375</v>
      </c>
      <c r="F47" s="808"/>
      <c r="G47" s="466" t="s">
        <v>84</v>
      </c>
      <c r="H47" s="467"/>
      <c r="I47" s="149"/>
      <c r="J47" s="72"/>
      <c r="K47" s="153"/>
      <c r="L47" s="155"/>
      <c r="M47" s="739" t="s">
        <v>85</v>
      </c>
      <c r="N47" s="140"/>
      <c r="O47" s="417" t="str">
        <f>IF(N47="","",VLOOKUP(N47,'実績　 (記入例)'!$DR:$DU,3,FALSE))</f>
        <v/>
      </c>
      <c r="P47" s="418"/>
      <c r="Q47" s="419"/>
      <c r="R47" s="140"/>
      <c r="S47" s="417" t="str">
        <f>IF(R47="","",VLOOKUP(R47,'実績　 (記入例)'!$DR:$DU,3,FALSE))</f>
        <v/>
      </c>
      <c r="T47" s="418"/>
      <c r="U47" s="419"/>
      <c r="V47" s="90"/>
      <c r="W47" s="417" t="str">
        <f>IF(V47="","",VLOOKUP(V47,'実績　 (記入例)'!$DR:$DU,3,FALSE))</f>
        <v/>
      </c>
      <c r="X47" s="418"/>
      <c r="Y47" s="419"/>
      <c r="Z47" s="140"/>
      <c r="AA47" s="417" t="str">
        <f>IF(Z47="","",VLOOKUP(Z47,'実績　 (記入例)'!$DR:$DU,3,FALSE))</f>
        <v/>
      </c>
      <c r="AB47" s="418"/>
      <c r="AC47" s="419"/>
      <c r="AD47" s="140"/>
      <c r="AE47" s="417" t="str">
        <f>IF(AD47="","",VLOOKUP(AD47,'実績　 (記入例)'!$DR:$DU,3,FALSE))</f>
        <v/>
      </c>
      <c r="AF47" s="418"/>
      <c r="AG47" s="418"/>
      <c r="AH47" s="504"/>
      <c r="AI47" s="507"/>
      <c r="AJ47" s="508"/>
      <c r="AK47" s="521"/>
      <c r="AL47" s="522"/>
      <c r="AM47" s="464"/>
      <c r="AN47" s="464"/>
      <c r="AO47" s="465"/>
      <c r="AP47" s="458"/>
      <c r="AQ47" s="459"/>
      <c r="AR47" s="817"/>
      <c r="AS47" s="818"/>
      <c r="AT47" s="842"/>
      <c r="AU47" s="843"/>
      <c r="AV47" s="844"/>
      <c r="AW47" s="829" t="s">
        <v>377</v>
      </c>
      <c r="AX47" s="830"/>
      <c r="BA47" s="3"/>
      <c r="BB47" s="3"/>
      <c r="BC47" s="3"/>
      <c r="BD47" s="3"/>
      <c r="BE47" s="3"/>
      <c r="BF47" s="3"/>
      <c r="BG47" s="3"/>
      <c r="BH47" s="3"/>
      <c r="BI47" s="3"/>
      <c r="BJ47" s="3"/>
      <c r="BK47" s="3"/>
      <c r="BL47" s="3"/>
      <c r="BM47" s="3"/>
      <c r="BN47" s="3"/>
      <c r="BO47" s="3"/>
      <c r="BP47" s="3"/>
      <c r="BQ47" s="3"/>
      <c r="BR47" s="3"/>
      <c r="BS47" s="3"/>
      <c r="BT47" s="3"/>
      <c r="CB47" s="3"/>
      <c r="CC47" s="24"/>
      <c r="CD47" s="3"/>
      <c r="CE47" s="3"/>
      <c r="CF47" s="3"/>
      <c r="CG47" s="87" t="s">
        <v>86</v>
      </c>
      <c r="CH47" s="91" t="e">
        <f>VLOOKUP('実績　 (記入例)'!N47,$DR:$DV,4,FALSE)</f>
        <v>#N/A</v>
      </c>
      <c r="CI47" s="91" t="e">
        <f>VLOOKUP('実績　 (記入例)'!R47,$DR:$DV,4,FALSE)</f>
        <v>#N/A</v>
      </c>
      <c r="CJ47" s="91" t="e">
        <f>VLOOKUP('実績　 (記入例)'!V47,$DR:$DV,4,FALSE)</f>
        <v>#N/A</v>
      </c>
      <c r="CK47" s="91" t="e">
        <f>VLOOKUP('実績　 (記入例)'!Z47,$DR:$DV,4,FALSE)</f>
        <v>#N/A</v>
      </c>
      <c r="CL47" s="91" t="e">
        <f>VLOOKUP('実績　 (記入例)'!AD47,$DR:$DV,4,FALSE)</f>
        <v>#N/A</v>
      </c>
      <c r="CN47" s="73"/>
      <c r="CO47" s="74" t="s">
        <v>84</v>
      </c>
      <c r="CP47" s="75">
        <f>SUMIF(CH46:CL46,"新上五島町",CH47:CL47)*'実績　 (記入例)'!AK44</f>
        <v>0</v>
      </c>
      <c r="CQ47" s="76">
        <f>SUMIF(CH46:CL46,"上五島",CH48:CL48)*'実績　 (記入例)'!AK46</f>
        <v>0</v>
      </c>
      <c r="CR47" s="92"/>
      <c r="CS47" s="78"/>
      <c r="CT47" s="93"/>
      <c r="CU47" s="79" t="s">
        <v>84</v>
      </c>
      <c r="CV47" s="80" t="str">
        <f>IF('実績　 (記入例)'!I47="","0",DA44/CT45)</f>
        <v>0</v>
      </c>
      <c r="CW47" s="81" t="str">
        <f>IF('実績　 (記入例)'!I47="","0",DA45/CT45)</f>
        <v>0</v>
      </c>
      <c r="CX47" s="82">
        <f>CV47*'実績　 (記入例)'!AK44</f>
        <v>0</v>
      </c>
      <c r="CY47" s="83">
        <f>CW47*'実績　 (記入例)'!AK46</f>
        <v>0</v>
      </c>
      <c r="CZ47" s="84">
        <f t="shared" si="0"/>
        <v>0</v>
      </c>
      <c r="DA47" s="89"/>
      <c r="DB47" s="94"/>
      <c r="DC47" s="85" t="s">
        <v>84</v>
      </c>
      <c r="DD47" s="80" t="str">
        <f>IF(('実績　 (記入例)'!J47)="","0",('実績　 (記入例)'!AK44+'実績　 (記入例)'!AK46)*'実績　 (記入例)'!J47*1000)</f>
        <v>0</v>
      </c>
      <c r="DE47" s="80">
        <f>COUNTA('実績　 (記入例)'!I47)*('実績　 (記入例)'!AK44+'実績　 (記入例)'!AK46)</f>
        <v>0</v>
      </c>
      <c r="DF47" s="80">
        <f>COUNTA('実績　 (記入例)'!K47)*('実績　 (記入例)'!AK44+'実績　 (記入例)'!AK46)</f>
        <v>0</v>
      </c>
      <c r="DG47" s="80">
        <f>COUNTA('実績　 (記入例)'!L47)*('実績　 (記入例)'!AK44+'実績　 (記入例)'!AK46)</f>
        <v>0</v>
      </c>
      <c r="DH47" s="15"/>
      <c r="DI47" s="15"/>
      <c r="DL47" s="7"/>
      <c r="DM47" s="3"/>
      <c r="DN47" s="3">
        <v>34</v>
      </c>
      <c r="DO47" s="3" t="s">
        <v>403</v>
      </c>
      <c r="DP47" s="3" t="s">
        <v>67</v>
      </c>
      <c r="DQ47" s="209">
        <v>1100</v>
      </c>
      <c r="DU47" s="8"/>
      <c r="DV47" s="8"/>
      <c r="DW47" s="209">
        <v>550</v>
      </c>
      <c r="DZ47" s="8"/>
      <c r="EA47" s="24"/>
      <c r="EB47" s="24"/>
      <c r="EC47" s="108"/>
    </row>
    <row r="48" spans="2:133" ht="16.5" customHeight="1">
      <c r="B48" s="735"/>
      <c r="C48" s="797"/>
      <c r="D48" s="798"/>
      <c r="E48" s="801"/>
      <c r="F48" s="802"/>
      <c r="G48" s="466" t="s">
        <v>92</v>
      </c>
      <c r="H48" s="467"/>
      <c r="I48" s="149"/>
      <c r="J48" s="72"/>
      <c r="K48" s="156"/>
      <c r="L48" s="155"/>
      <c r="M48" s="740"/>
      <c r="N48" s="420" t="str">
        <f>IF(N47="","",VLOOKUP(N47,'実績　 (記入例)'!$DR:$DU,2,FALSE))</f>
        <v/>
      </c>
      <c r="O48" s="421"/>
      <c r="P48" s="421"/>
      <c r="Q48" s="422"/>
      <c r="R48" s="420" t="str">
        <f>IF(R47="","",VLOOKUP(R47,'実績　 (記入例)'!$DR:$DU,2,FALSE))</f>
        <v/>
      </c>
      <c r="S48" s="421"/>
      <c r="T48" s="421"/>
      <c r="U48" s="422"/>
      <c r="V48" s="420" t="str">
        <f>IF(V47="","",VLOOKUP(V47,'実績　 (記入例)'!$DR:$DU,2,FALSE))</f>
        <v/>
      </c>
      <c r="W48" s="421"/>
      <c r="X48" s="421"/>
      <c r="Y48" s="422"/>
      <c r="Z48" s="420" t="str">
        <f>IF(Z47="","",VLOOKUP(Z47,'実績　 (記入例)'!$DR:$DU,2,FALSE))</f>
        <v/>
      </c>
      <c r="AA48" s="421"/>
      <c r="AB48" s="421"/>
      <c r="AC48" s="422"/>
      <c r="AD48" s="420" t="str">
        <f>IF(AD47="","",VLOOKUP(AD47,'実績　 (記入例)'!$DR:$DU,2,FALSE))</f>
        <v/>
      </c>
      <c r="AE48" s="421"/>
      <c r="AF48" s="421"/>
      <c r="AG48" s="422"/>
      <c r="AH48" s="555" t="s">
        <v>93</v>
      </c>
      <c r="AI48" s="556"/>
      <c r="AJ48" s="557"/>
      <c r="AK48" s="511">
        <f>AK44+AK46</f>
        <v>0</v>
      </c>
      <c r="AL48" s="512"/>
      <c r="AM48" s="487">
        <f>AM44+AM46</f>
        <v>0</v>
      </c>
      <c r="AN48" s="487"/>
      <c r="AO48" s="488"/>
      <c r="AP48" s="458"/>
      <c r="AQ48" s="459"/>
      <c r="AR48" s="817"/>
      <c r="AS48" s="818"/>
      <c r="AT48" s="842"/>
      <c r="AU48" s="843"/>
      <c r="AV48" s="844"/>
      <c r="AW48" s="825"/>
      <c r="AX48" s="826"/>
      <c r="BA48" s="3"/>
      <c r="BB48" s="3"/>
      <c r="BC48" s="3"/>
      <c r="BD48" s="3"/>
      <c r="BE48" s="3"/>
      <c r="BF48" s="3"/>
      <c r="BG48" s="3"/>
      <c r="BH48" s="3"/>
      <c r="BI48" s="3"/>
      <c r="BJ48" s="3"/>
      <c r="BK48" s="3"/>
      <c r="BL48" s="3"/>
      <c r="BM48" s="3"/>
      <c r="BN48" s="3"/>
      <c r="BO48" s="3"/>
      <c r="BP48" s="3"/>
      <c r="BQ48" s="3"/>
      <c r="BR48" s="3"/>
      <c r="BS48" s="3"/>
      <c r="BT48" s="3"/>
      <c r="CB48" s="3"/>
      <c r="CC48" s="24"/>
      <c r="CD48" s="3"/>
      <c r="CE48" s="3"/>
      <c r="CF48" s="3"/>
      <c r="CG48" s="87" t="s">
        <v>94</v>
      </c>
      <c r="CH48" s="91" t="e">
        <f>CH47</f>
        <v>#N/A</v>
      </c>
      <c r="CI48" s="91" t="e">
        <f>CI47</f>
        <v>#N/A</v>
      </c>
      <c r="CJ48" s="91" t="e">
        <f>CJ47</f>
        <v>#N/A</v>
      </c>
      <c r="CK48" s="91" t="e">
        <f>CK47</f>
        <v>#N/A</v>
      </c>
      <c r="CL48" s="91" t="e">
        <f>CL47</f>
        <v>#N/A</v>
      </c>
      <c r="CN48" s="73"/>
      <c r="CO48" s="74" t="s">
        <v>92</v>
      </c>
      <c r="CP48" s="75">
        <f>SUMIF(CH46:CL46,"小値賀町",CH47:CL47)*'実績　 (記入例)'!AK44</f>
        <v>0</v>
      </c>
      <c r="CQ48" s="76">
        <f>SUMIF(CH46:CL46,"小値賀",CH48:CL48)*'実績　 (記入例)'!AK46</f>
        <v>0</v>
      </c>
      <c r="CR48" s="92"/>
      <c r="CS48" s="78"/>
      <c r="CT48" s="93"/>
      <c r="CU48" s="79" t="s">
        <v>92</v>
      </c>
      <c r="CV48" s="80" t="str">
        <f>IF('実績　 (記入例)'!I48="","0",DA44/CT45)</f>
        <v>0</v>
      </c>
      <c r="CW48" s="81" t="str">
        <f>IF('実績　 (記入例)'!I48="","0",DA45/CT45)</f>
        <v>0</v>
      </c>
      <c r="CX48" s="82">
        <f>CV48*'実績　 (記入例)'!AK44</f>
        <v>0</v>
      </c>
      <c r="CY48" s="83">
        <f>CW48*'実績　 (記入例)'!AK46</f>
        <v>0</v>
      </c>
      <c r="CZ48" s="84">
        <f t="shared" si="0"/>
        <v>0</v>
      </c>
      <c r="DA48" s="89"/>
      <c r="DB48" s="94"/>
      <c r="DC48" s="85" t="s">
        <v>92</v>
      </c>
      <c r="DD48" s="80" t="str">
        <f>IF(('実績　 (記入例)'!J48)="","0",('実績　 (記入例)'!AK44+'実績　 (記入例)'!AK46)*'実績　 (記入例)'!J48*1000)</f>
        <v>0</v>
      </c>
      <c r="DE48" s="80">
        <f>COUNTA('実績　 (記入例)'!I48)*('実績　 (記入例)'!AK44+'実績　 (記入例)'!AK46)</f>
        <v>0</v>
      </c>
      <c r="DF48" s="80">
        <f>COUNTA('実績　 (記入例)'!K48)*('実績　 (記入例)'!AK44+'実績　 (記入例)'!AK46)</f>
        <v>0</v>
      </c>
      <c r="DG48" s="80">
        <f>COUNTA('実績　 (記入例)'!L48)*('実績　 (記入例)'!AK44+'実績　 (記入例)'!AK46)</f>
        <v>0</v>
      </c>
      <c r="DH48" s="15"/>
      <c r="DI48" s="15"/>
      <c r="DL48" s="7"/>
      <c r="DM48" s="3"/>
      <c r="DN48" s="3">
        <v>35</v>
      </c>
      <c r="DO48" s="3" t="s">
        <v>404</v>
      </c>
      <c r="DP48" s="3" t="s">
        <v>67</v>
      </c>
      <c r="DQ48" s="209">
        <v>400</v>
      </c>
      <c r="DU48" s="8"/>
      <c r="DV48" s="8"/>
      <c r="DW48" s="209">
        <v>200</v>
      </c>
      <c r="DZ48" s="8"/>
      <c r="EA48" s="24"/>
      <c r="EB48" s="24"/>
      <c r="EC48" s="108"/>
    </row>
    <row r="49" spans="2:133" ht="16.5" customHeight="1" thickBot="1">
      <c r="B49" s="736"/>
      <c r="C49" s="799"/>
      <c r="D49" s="800"/>
      <c r="E49" s="803"/>
      <c r="F49" s="804"/>
      <c r="G49" s="480" t="s">
        <v>99</v>
      </c>
      <c r="H49" s="481"/>
      <c r="I49" s="150"/>
      <c r="J49" s="95"/>
      <c r="K49" s="157"/>
      <c r="L49" s="158"/>
      <c r="M49" s="741"/>
      <c r="N49" s="482" t="str">
        <f>IF(N47="","",VLOOKUP(N47,'実績　 (記入例)'!$DR:$DU,4,FALSE))</f>
        <v/>
      </c>
      <c r="O49" s="483"/>
      <c r="P49" s="483"/>
      <c r="Q49" s="484"/>
      <c r="R49" s="482" t="str">
        <f>IF(R47="","",VLOOKUP(R47,'実績　 (記入例)'!$DR:$DU,4,FALSE))</f>
        <v/>
      </c>
      <c r="S49" s="483"/>
      <c r="T49" s="483"/>
      <c r="U49" s="484"/>
      <c r="V49" s="482" t="str">
        <f>IF(V47="","",VLOOKUP(V47,'実績　 (記入例)'!$DR:$DU,4,FALSE))</f>
        <v/>
      </c>
      <c r="W49" s="483"/>
      <c r="X49" s="483"/>
      <c r="Y49" s="484"/>
      <c r="Z49" s="482" t="str">
        <f>IF(Z47="","",VLOOKUP(Z47,'実績　 (記入例)'!$DR:$DU,4,FALSE))</f>
        <v/>
      </c>
      <c r="AA49" s="483"/>
      <c r="AB49" s="483"/>
      <c r="AC49" s="484"/>
      <c r="AD49" s="482" t="str">
        <f>IF(AD47="","",VLOOKUP(AD47,'実績　 (記入例)'!$DR:$DU,4,FALSE))</f>
        <v/>
      </c>
      <c r="AE49" s="483"/>
      <c r="AF49" s="483"/>
      <c r="AG49" s="484"/>
      <c r="AH49" s="558"/>
      <c r="AI49" s="559"/>
      <c r="AJ49" s="560"/>
      <c r="AK49" s="507"/>
      <c r="AL49" s="508"/>
      <c r="AM49" s="489"/>
      <c r="AN49" s="489"/>
      <c r="AO49" s="490"/>
      <c r="AP49" s="460"/>
      <c r="AQ49" s="461"/>
      <c r="AR49" s="819"/>
      <c r="AS49" s="820"/>
      <c r="AT49" s="845"/>
      <c r="AU49" s="846"/>
      <c r="AV49" s="847"/>
      <c r="AW49" s="835"/>
      <c r="AX49" s="836"/>
      <c r="BA49" s="3"/>
      <c r="BB49" s="3"/>
      <c r="BC49" s="3"/>
      <c r="BD49" s="3"/>
      <c r="BE49" s="3"/>
      <c r="BF49" s="3"/>
      <c r="BG49" s="3"/>
      <c r="BH49" s="3"/>
      <c r="BI49" s="3"/>
      <c r="BJ49" s="3"/>
      <c r="BK49" s="3"/>
      <c r="BL49" s="3"/>
      <c r="BM49" s="3"/>
      <c r="BN49" s="3"/>
      <c r="BO49" s="3"/>
      <c r="BP49" s="3"/>
      <c r="BQ49" s="3"/>
      <c r="BR49" s="3"/>
      <c r="BS49" s="3"/>
      <c r="BT49" s="3"/>
      <c r="CB49" s="3"/>
      <c r="CC49" s="24"/>
      <c r="CD49" s="3"/>
      <c r="CE49" s="3"/>
      <c r="CF49" s="3"/>
      <c r="CN49" s="96"/>
      <c r="CO49" s="97" t="s">
        <v>99</v>
      </c>
      <c r="CP49" s="98">
        <f>SUMIF(CH46:CL46,"宇久町",CH47:CL47)*'実績　 (記入例)'!AK44</f>
        <v>0</v>
      </c>
      <c r="CQ49" s="99">
        <f>SUMIF(CH46:CL46,"宇久",CH48:CL48)*'実績　 (記入例)'!AK46</f>
        <v>0</v>
      </c>
      <c r="CR49" s="92"/>
      <c r="CS49" s="78"/>
      <c r="CT49" s="100"/>
      <c r="CU49" s="101" t="s">
        <v>99</v>
      </c>
      <c r="CV49" s="102" t="str">
        <f>IF('実績　 (記入例)'!I49="","0",DA44/CT45)</f>
        <v>0</v>
      </c>
      <c r="CW49" s="103" t="str">
        <f>IF('実績　 (記入例)'!I49="","0",DA45/CT45)</f>
        <v>0</v>
      </c>
      <c r="CX49" s="104">
        <f>CV49*'実績　 (記入例)'!AK44</f>
        <v>0</v>
      </c>
      <c r="CY49" s="105">
        <f>CW49*'実績　 (記入例)'!AK46</f>
        <v>0</v>
      </c>
      <c r="CZ49" s="106">
        <f t="shared" si="0"/>
        <v>0</v>
      </c>
      <c r="DA49" s="110"/>
      <c r="DC49" s="107" t="s">
        <v>99</v>
      </c>
      <c r="DD49" s="102" t="str">
        <f>IF(('実績　 (記入例)'!J49)="","0",('実績　 (記入例)'!AK44+'実績　 (記入例)'!AK46)*'実績　 (記入例)'!J49*1000)</f>
        <v>0</v>
      </c>
      <c r="DE49" s="102">
        <f>COUNTA('実績　 (記入例)'!I49)*('実績　 (記入例)'!AK44+'実績　 (記入例)'!AK46)</f>
        <v>0</v>
      </c>
      <c r="DF49" s="102">
        <f>COUNTA('実績　 (記入例)'!K49)*('実績　 (記入例)'!AK44+'実績　 (記入例)'!AK46)</f>
        <v>0</v>
      </c>
      <c r="DG49" s="102">
        <f>COUNTA('実績　 (記入例)'!L49)*('実績　 (記入例)'!AK44+'実績　 (記入例)'!AK46)</f>
        <v>0</v>
      </c>
      <c r="DH49" s="15"/>
      <c r="DI49" s="15"/>
      <c r="DL49" s="7"/>
      <c r="DM49" s="3"/>
      <c r="DN49" s="3">
        <v>36</v>
      </c>
      <c r="DO49" s="3" t="s">
        <v>405</v>
      </c>
      <c r="DP49" s="3" t="s">
        <v>67</v>
      </c>
      <c r="DQ49" s="209">
        <v>700</v>
      </c>
      <c r="DU49" s="8"/>
      <c r="DV49" s="8"/>
      <c r="DW49" s="209">
        <v>350</v>
      </c>
      <c r="DZ49" s="8"/>
      <c r="EA49" s="24"/>
      <c r="EB49" s="24"/>
      <c r="EC49" s="108"/>
    </row>
    <row r="50" spans="2:133" ht="16.5" customHeight="1">
      <c r="R50" s="3"/>
      <c r="S50" s="3"/>
      <c r="T50" s="3"/>
      <c r="U50" s="3"/>
      <c r="Y50" s="3"/>
      <c r="Z50" s="3"/>
      <c r="AD50" s="3"/>
      <c r="AG50" s="13"/>
      <c r="AH50" s="2"/>
      <c r="AI50" s="145"/>
      <c r="AJ50" s="569" t="s">
        <v>132</v>
      </c>
      <c r="AK50" s="563">
        <f>AK18+AK24+AK30+AK36+AK42+AK48</f>
        <v>50</v>
      </c>
      <c r="AL50" s="512"/>
      <c r="AM50" s="487">
        <f>AM18+AM24+AM30+AM36+AM42+AM48</f>
        <v>504500</v>
      </c>
      <c r="AN50" s="487"/>
      <c r="AO50" s="488"/>
      <c r="AP50" s="565">
        <f>AP14+AP20+AP26+AP32+AP38+AP44</f>
        <v>65</v>
      </c>
      <c r="AQ50" s="566"/>
      <c r="AT50" s="111"/>
      <c r="AU50" s="111"/>
      <c r="AV50" s="111"/>
      <c r="AW50" s="144"/>
      <c r="BA50" s="3"/>
      <c r="BB50" s="3"/>
      <c r="BC50" s="3"/>
      <c r="BD50" s="3"/>
      <c r="BE50" s="3"/>
      <c r="BF50" s="3"/>
      <c r="BG50" s="3"/>
      <c r="BH50" s="3"/>
      <c r="BI50" s="3"/>
      <c r="BJ50" s="3"/>
      <c r="BK50" s="3"/>
      <c r="BL50" s="3"/>
      <c r="BM50" s="3"/>
      <c r="BN50" s="3"/>
      <c r="BO50" s="3"/>
      <c r="BP50" s="3"/>
      <c r="BQ50" s="3"/>
      <c r="BR50" s="3"/>
      <c r="BS50" s="3"/>
      <c r="BT50" s="3"/>
      <c r="CB50" s="3"/>
      <c r="CC50" s="24"/>
      <c r="CD50" s="3"/>
      <c r="CE50" s="112" t="s">
        <v>8</v>
      </c>
      <c r="CF50" s="113"/>
      <c r="CG50" s="114">
        <v>1</v>
      </c>
      <c r="CH50" s="114">
        <v>2</v>
      </c>
      <c r="CI50" s="114">
        <v>3</v>
      </c>
      <c r="CJ50" s="114">
        <v>4</v>
      </c>
      <c r="CK50" s="114">
        <v>5</v>
      </c>
      <c r="CL50" s="115" t="s">
        <v>133</v>
      </c>
      <c r="CN50" s="116" t="s">
        <v>93</v>
      </c>
      <c r="CO50" s="74" t="s">
        <v>59</v>
      </c>
      <c r="CP50" s="117">
        <f t="shared" ref="CP50:CQ55" si="1">CP14+CP20+CP26+CP32+CP38+CP44</f>
        <v>0</v>
      </c>
      <c r="CQ50" s="118">
        <f t="shared" si="1"/>
        <v>0</v>
      </c>
      <c r="CR50" s="69">
        <f t="shared" ref="CR50:CR55" si="2">SUM(CP50:CQ50)</f>
        <v>0</v>
      </c>
      <c r="CS50" s="3"/>
      <c r="CT50" s="3"/>
      <c r="CV50" s="94"/>
      <c r="CW50" s="94"/>
      <c r="CX50" s="94"/>
      <c r="CY50" s="119" t="s">
        <v>59</v>
      </c>
      <c r="CZ50" s="120">
        <f t="shared" ref="CZ50:CZ55" si="3">CZ14+CZ20+CZ26+CZ32+CZ38+CZ44</f>
        <v>108750</v>
      </c>
      <c r="DB50" s="94"/>
      <c r="DC50" s="121" t="s">
        <v>59</v>
      </c>
      <c r="DD50" s="69">
        <f t="shared" ref="DD50:DG55" si="4">DD14+DD20+DD26+DD32+DD38+DD44</f>
        <v>15000</v>
      </c>
      <c r="DE50" s="69">
        <f t="shared" si="4"/>
        <v>15</v>
      </c>
      <c r="DF50" s="69">
        <f t="shared" si="4"/>
        <v>15</v>
      </c>
      <c r="DG50" s="69">
        <f t="shared" si="4"/>
        <v>0</v>
      </c>
      <c r="DH50" s="15"/>
      <c r="DI50" s="15"/>
      <c r="DL50" s="7"/>
      <c r="DM50" s="3"/>
      <c r="DN50" s="3">
        <v>37</v>
      </c>
      <c r="DO50" s="3" t="s">
        <v>406</v>
      </c>
      <c r="DP50" s="3" t="s">
        <v>67</v>
      </c>
      <c r="DQ50" s="209">
        <v>200</v>
      </c>
      <c r="DU50" s="8"/>
      <c r="DV50" s="8"/>
      <c r="DW50" s="209">
        <v>100</v>
      </c>
      <c r="DZ50" s="8"/>
      <c r="EA50" s="24"/>
      <c r="EB50" s="24"/>
      <c r="EC50" s="108"/>
    </row>
    <row r="51" spans="2:133" ht="16.5" customHeight="1" thickBot="1">
      <c r="O51" s="12"/>
      <c r="P51" s="13"/>
      <c r="Q51" s="13"/>
      <c r="R51" s="13"/>
      <c r="S51" s="3"/>
      <c r="T51" s="3"/>
      <c r="U51" s="3"/>
      <c r="X51" s="13"/>
      <c r="Y51" s="3"/>
      <c r="Z51" s="3"/>
      <c r="AA51" s="13"/>
      <c r="AD51" s="3"/>
      <c r="AG51" s="13"/>
      <c r="AH51" s="146"/>
      <c r="AI51" s="146"/>
      <c r="AJ51" s="570"/>
      <c r="AK51" s="564"/>
      <c r="AL51" s="508"/>
      <c r="AM51" s="489"/>
      <c r="AN51" s="489"/>
      <c r="AO51" s="490"/>
      <c r="AP51" s="567"/>
      <c r="AQ51" s="568"/>
      <c r="AW51" s="122"/>
      <c r="BA51" s="3"/>
      <c r="BB51" s="3"/>
      <c r="BC51" s="3"/>
      <c r="BD51" s="3"/>
      <c r="BE51" s="3"/>
      <c r="BF51" s="3"/>
      <c r="BG51" s="3"/>
      <c r="BH51" s="3"/>
      <c r="BI51" s="3"/>
      <c r="BJ51" s="3"/>
      <c r="BK51" s="3"/>
      <c r="BL51" s="3"/>
      <c r="BM51" s="3"/>
      <c r="BN51" s="3"/>
      <c r="BO51" s="3"/>
      <c r="BP51" s="3"/>
      <c r="BQ51" s="3"/>
      <c r="BR51" s="3"/>
      <c r="BS51" s="3"/>
      <c r="BT51" s="3"/>
      <c r="CB51" s="3"/>
      <c r="CC51" s="24"/>
      <c r="CD51" s="3"/>
      <c r="CE51" s="112" t="s">
        <v>28</v>
      </c>
      <c r="CF51" s="75">
        <v>1</v>
      </c>
      <c r="CG51" s="123">
        <f>IF('実績　 (記入例)'!N14="","",VLOOKUP('実績　 (記入例)'!N14,$DN:$DW,10,FALSE))</f>
        <v>2050</v>
      </c>
      <c r="CH51" s="123">
        <f>IF('実績　 (記入例)'!R14="","",VLOOKUP('実績　 (記入例)'!R14,$DN:$DW,10,FALSE))</f>
        <v>2050</v>
      </c>
      <c r="CI51" s="123" t="str">
        <f>IF('実績　 (記入例)'!V14="","",VLOOKUP('実績　 (記入例)'!V14,$DN:$DW,10,FALSE))</f>
        <v/>
      </c>
      <c r="CJ51" s="123" t="str">
        <f>IF('実績　 (記入例)'!Z14="","",VLOOKUP('実績　 (記入例)'!Z14,$DN:$DW,10,FALSE))</f>
        <v/>
      </c>
      <c r="CK51" s="123">
        <f>IF('実績　 (記入例)'!AD14="","",VLOOKUP('実績　 (記入例)'!AD14,$DN:$DW,10,FALSE))</f>
        <v>3150</v>
      </c>
      <c r="CL51" s="124">
        <f t="shared" ref="CL51:CL57" si="5">SUM(CG51:CK51)</f>
        <v>7250</v>
      </c>
      <c r="CN51" s="125"/>
      <c r="CO51" s="74" t="s">
        <v>61</v>
      </c>
      <c r="CP51" s="126">
        <f t="shared" si="1"/>
        <v>0</v>
      </c>
      <c r="CQ51" s="127">
        <f t="shared" si="1"/>
        <v>0</v>
      </c>
      <c r="CR51" s="84">
        <f t="shared" si="2"/>
        <v>0</v>
      </c>
      <c r="CS51" s="3"/>
      <c r="CT51" s="3"/>
      <c r="CV51" s="94"/>
      <c r="CW51" s="94"/>
      <c r="CX51" s="94"/>
      <c r="CY51" s="79" t="s">
        <v>61</v>
      </c>
      <c r="CZ51" s="84">
        <f t="shared" si="3"/>
        <v>395750</v>
      </c>
      <c r="DB51" s="94"/>
      <c r="DC51" s="128" t="s">
        <v>61</v>
      </c>
      <c r="DD51" s="84">
        <f t="shared" si="4"/>
        <v>50000</v>
      </c>
      <c r="DE51" s="84">
        <f t="shared" si="4"/>
        <v>50</v>
      </c>
      <c r="DF51" s="84">
        <f t="shared" si="4"/>
        <v>50</v>
      </c>
      <c r="DG51" s="84">
        <f t="shared" si="4"/>
        <v>0</v>
      </c>
      <c r="DH51" s="15"/>
      <c r="DI51" s="15"/>
      <c r="DL51" s="7"/>
      <c r="DM51" s="3"/>
      <c r="DN51" s="3">
        <v>38</v>
      </c>
      <c r="DO51" s="3" t="s">
        <v>407</v>
      </c>
      <c r="DP51" s="3" t="s">
        <v>115</v>
      </c>
      <c r="DQ51" s="213">
        <v>4000</v>
      </c>
      <c r="DU51" s="8"/>
      <c r="DV51" s="8"/>
      <c r="DW51" s="213">
        <v>2000</v>
      </c>
      <c r="DZ51" s="8"/>
      <c r="EA51" s="24"/>
      <c r="EB51" s="24"/>
      <c r="EC51" s="108"/>
    </row>
    <row r="52" spans="2:133" ht="16.5" customHeight="1" thickBot="1">
      <c r="Z52" s="3"/>
      <c r="BA52" s="3"/>
      <c r="BB52" s="3"/>
      <c r="BC52" s="3"/>
      <c r="BD52" s="3"/>
      <c r="BE52" s="3"/>
      <c r="BF52" s="3"/>
      <c r="BG52" s="3"/>
      <c r="BH52" s="3"/>
      <c r="BI52" s="3"/>
      <c r="BJ52" s="3"/>
      <c r="BK52" s="3"/>
      <c r="BL52" s="646" t="s">
        <v>143</v>
      </c>
      <c r="BM52" s="647"/>
      <c r="BN52" s="646" t="s">
        <v>147</v>
      </c>
      <c r="BO52" s="647"/>
      <c r="BP52" s="3"/>
      <c r="BQ52" s="3"/>
      <c r="BR52" s="3"/>
      <c r="BS52" s="13"/>
      <c r="BT52" s="3"/>
      <c r="BU52" s="3"/>
      <c r="BV52" s="3"/>
      <c r="BW52" s="13"/>
      <c r="BX52" s="3"/>
      <c r="BY52" s="3"/>
      <c r="BZ52" s="3"/>
      <c r="CA52" s="3"/>
      <c r="CB52" s="3"/>
      <c r="CC52" s="3"/>
      <c r="CD52" s="3"/>
      <c r="CE52" s="5"/>
      <c r="CF52" s="75">
        <v>2</v>
      </c>
      <c r="CG52" s="123">
        <f>IF('実績　 (記入例)'!N20="","",VLOOKUP('実績　 (記入例)'!N20,$DN:$DW,10,FALSE))</f>
        <v>2050</v>
      </c>
      <c r="CH52" s="123" t="str">
        <f>IF('実績　 (記入例)'!R20="","",VLOOKUP('実績　 (記入例)'!R20,$DN:$DW,10,FALSE))</f>
        <v/>
      </c>
      <c r="CI52" s="123" t="str">
        <f>IF('実績　 (記入例)'!V20="","",VLOOKUP('実績　 (記入例)'!V20,$DN:$DW,10,FALSE))</f>
        <v/>
      </c>
      <c r="CJ52" s="123" t="str">
        <f>IF('実績　 (記入例)'!Z20="","",VLOOKUP('実績　 (記入例)'!Z20,$DN:$DW,10,FALSE))</f>
        <v/>
      </c>
      <c r="CK52" s="123">
        <f>IF('実績　 (記入例)'!AD20="","",VLOOKUP('実績　 (記入例)'!AD20,$DN:$DW,10,FALSE))</f>
        <v>2050</v>
      </c>
      <c r="CL52" s="124">
        <f t="shared" si="5"/>
        <v>4100</v>
      </c>
      <c r="CN52" s="125"/>
      <c r="CO52" s="74" t="s">
        <v>73</v>
      </c>
      <c r="CP52" s="126">
        <f t="shared" si="1"/>
        <v>0</v>
      </c>
      <c r="CQ52" s="127">
        <f t="shared" si="1"/>
        <v>0</v>
      </c>
      <c r="CR52" s="84">
        <f t="shared" si="2"/>
        <v>0</v>
      </c>
      <c r="CS52" s="3"/>
      <c r="CT52" s="3"/>
      <c r="CV52" s="94"/>
      <c r="CW52" s="94"/>
      <c r="CX52" s="94"/>
      <c r="CY52" s="79" t="s">
        <v>73</v>
      </c>
      <c r="CZ52" s="84">
        <f t="shared" si="3"/>
        <v>0</v>
      </c>
      <c r="DB52" s="94"/>
      <c r="DC52" s="128" t="s">
        <v>73</v>
      </c>
      <c r="DD52" s="84">
        <f t="shared" si="4"/>
        <v>0</v>
      </c>
      <c r="DE52" s="84">
        <f t="shared" si="4"/>
        <v>0</v>
      </c>
      <c r="DF52" s="84">
        <f t="shared" si="4"/>
        <v>0</v>
      </c>
      <c r="DG52" s="84">
        <f t="shared" si="4"/>
        <v>0</v>
      </c>
      <c r="DH52" s="15"/>
      <c r="DI52" s="15"/>
      <c r="DL52" s="7"/>
      <c r="DM52" s="3"/>
      <c r="DN52" s="3">
        <v>40</v>
      </c>
      <c r="DO52" s="3" t="s">
        <v>408</v>
      </c>
      <c r="DP52" s="3" t="s">
        <v>229</v>
      </c>
      <c r="DQ52" s="209">
        <v>400</v>
      </c>
      <c r="DU52" s="8"/>
      <c r="DV52" s="8"/>
      <c r="DW52" s="209">
        <v>200</v>
      </c>
      <c r="DZ52" s="8"/>
      <c r="EA52" s="24"/>
      <c r="EB52" s="24"/>
      <c r="EC52" s="108"/>
    </row>
    <row r="53" spans="2:133" ht="16.5" customHeight="1" thickBot="1">
      <c r="Z53" s="602" t="s">
        <v>142</v>
      </c>
      <c r="AA53" s="603"/>
      <c r="AB53" s="603"/>
      <c r="AC53" s="603"/>
      <c r="AD53" s="604"/>
      <c r="AE53" s="15"/>
      <c r="AF53" s="15"/>
      <c r="AH53" s="3"/>
      <c r="AJ53" s="15"/>
      <c r="AL53" s="3"/>
      <c r="AO53" s="12"/>
      <c r="AQ53" s="13"/>
      <c r="AR53" s="13"/>
      <c r="AS53" s="571" t="s">
        <v>137</v>
      </c>
      <c r="AT53" s="572"/>
      <c r="AU53" s="572"/>
      <c r="AV53" s="573"/>
      <c r="AW53" s="561" t="s">
        <v>143</v>
      </c>
      <c r="AX53" s="562"/>
      <c r="BA53" s="3"/>
      <c r="BB53" s="3"/>
      <c r="BC53" s="3"/>
      <c r="BD53" s="3"/>
      <c r="BE53" s="3"/>
      <c r="BF53" s="3"/>
      <c r="BG53" s="3"/>
      <c r="BH53" s="3"/>
      <c r="BI53" s="3"/>
      <c r="BJ53" s="3"/>
      <c r="BK53" s="3"/>
      <c r="BL53" s="720">
        <f>AW54</f>
        <v>50</v>
      </c>
      <c r="BM53" s="721"/>
      <c r="BN53" s="727">
        <f>AW58</f>
        <v>65</v>
      </c>
      <c r="BO53" s="728"/>
      <c r="BP53" s="3"/>
      <c r="BQ53" s="3"/>
      <c r="BR53" s="3"/>
      <c r="BS53" s="13"/>
      <c r="BT53" s="3"/>
      <c r="BU53" s="3"/>
      <c r="BV53" s="3"/>
      <c r="BW53" s="13"/>
      <c r="BX53" s="3"/>
      <c r="BY53" s="3"/>
      <c r="BZ53" s="3"/>
      <c r="CA53" s="3"/>
      <c r="CB53" s="3"/>
      <c r="CC53" s="3"/>
      <c r="CD53" s="3"/>
      <c r="CE53" s="5"/>
      <c r="CF53" s="75">
        <v>3</v>
      </c>
      <c r="CG53" s="123" t="str">
        <f>IF('実績　 (記入例)'!N26="","",VLOOKUP('実績　 (記入例)'!N26,$DN:$DW,10,FALSE))</f>
        <v/>
      </c>
      <c r="CH53" s="123" t="str">
        <f>IF('実績　 (記入例)'!R26="","",VLOOKUP('実績　 (記入例)'!R26,$DN:$DW,10,FALSE))</f>
        <v/>
      </c>
      <c r="CI53" s="123" t="str">
        <f>IF('実績　 (記入例)'!V26="","",VLOOKUP('実績　 (記入例)'!V26,$DN:$DW,10,FALSE))</f>
        <v/>
      </c>
      <c r="CJ53" s="123" t="str">
        <f>IF('実績　 (記入例)'!Z26="","",VLOOKUP('実績　 (記入例)'!Z26,$DN:$DW,10,FALSE))</f>
        <v/>
      </c>
      <c r="CK53" s="123" t="str">
        <f>IF('実績　 (記入例)'!AD26="","",VLOOKUP('実績　 (記入例)'!AD26,$DN:$DW,10,FALSE))</f>
        <v/>
      </c>
      <c r="CL53" s="124">
        <f t="shared" si="5"/>
        <v>0</v>
      </c>
      <c r="CN53" s="125"/>
      <c r="CO53" s="74" t="s">
        <v>84</v>
      </c>
      <c r="CP53" s="126">
        <f t="shared" si="1"/>
        <v>0</v>
      </c>
      <c r="CQ53" s="127">
        <f t="shared" si="1"/>
        <v>0</v>
      </c>
      <c r="CR53" s="84">
        <f t="shared" si="2"/>
        <v>0</v>
      </c>
      <c r="CS53" s="3"/>
      <c r="CT53" s="3"/>
      <c r="CV53" s="94"/>
      <c r="CW53" s="94"/>
      <c r="CX53" s="94"/>
      <c r="CY53" s="79" t="s">
        <v>84</v>
      </c>
      <c r="CZ53" s="84">
        <f t="shared" si="3"/>
        <v>0</v>
      </c>
      <c r="DB53" s="94"/>
      <c r="DC53" s="128" t="s">
        <v>84</v>
      </c>
      <c r="DD53" s="84">
        <f t="shared" si="4"/>
        <v>0</v>
      </c>
      <c r="DE53" s="84">
        <f t="shared" si="4"/>
        <v>0</v>
      </c>
      <c r="DF53" s="84">
        <f t="shared" si="4"/>
        <v>0</v>
      </c>
      <c r="DG53" s="84">
        <f t="shared" si="4"/>
        <v>0</v>
      </c>
      <c r="DH53" s="15"/>
      <c r="DI53" s="15"/>
      <c r="DL53" s="7"/>
      <c r="DM53" s="3"/>
      <c r="DN53" s="3">
        <v>41</v>
      </c>
      <c r="DO53" s="3" t="s">
        <v>409</v>
      </c>
      <c r="DP53" s="3" t="s">
        <v>229</v>
      </c>
      <c r="DQ53" s="209">
        <v>700</v>
      </c>
      <c r="DU53" s="8"/>
      <c r="DV53" s="8"/>
      <c r="DW53" s="209">
        <v>350</v>
      </c>
      <c r="DZ53" s="8"/>
      <c r="EA53" s="24"/>
      <c r="EB53" s="24"/>
      <c r="EC53" s="108"/>
    </row>
    <row r="54" spans="2:133" ht="16.5" customHeight="1" thickBot="1">
      <c r="C54" s="358" t="s">
        <v>467</v>
      </c>
      <c r="D54" s="746"/>
      <c r="E54" s="747"/>
      <c r="F54" s="747"/>
      <c r="G54" s="747"/>
      <c r="H54" s="747"/>
      <c r="I54" s="747"/>
      <c r="J54" s="747"/>
      <c r="K54" s="747"/>
      <c r="L54" s="747"/>
      <c r="M54" s="747"/>
      <c r="N54" s="747"/>
      <c r="O54" s="747"/>
      <c r="P54" s="747"/>
      <c r="Q54" s="747"/>
      <c r="R54" s="747"/>
      <c r="S54" s="747"/>
      <c r="T54" s="747"/>
      <c r="U54" s="748"/>
      <c r="Z54" s="574"/>
      <c r="AA54" s="575"/>
      <c r="AB54" s="576" t="s">
        <v>8</v>
      </c>
      <c r="AC54" s="576"/>
      <c r="AD54" s="576"/>
      <c r="AE54" s="576" t="s">
        <v>138</v>
      </c>
      <c r="AF54" s="576"/>
      <c r="AG54" s="577"/>
      <c r="AH54" s="578" t="s">
        <v>139</v>
      </c>
      <c r="AI54" s="576"/>
      <c r="AJ54" s="579"/>
      <c r="AK54" s="610" t="s">
        <v>140</v>
      </c>
      <c r="AL54" s="611"/>
      <c r="AM54" s="612"/>
      <c r="AN54" s="605" t="s">
        <v>29</v>
      </c>
      <c r="AO54" s="606"/>
      <c r="AP54" s="607"/>
      <c r="AQ54" s="608" t="s">
        <v>141</v>
      </c>
      <c r="AR54" s="609"/>
      <c r="AS54" s="608" t="s">
        <v>48</v>
      </c>
      <c r="AT54" s="609"/>
      <c r="AU54" s="608" t="s">
        <v>49</v>
      </c>
      <c r="AV54" s="609"/>
      <c r="AW54" s="582">
        <f>AK50</f>
        <v>50</v>
      </c>
      <c r="AX54" s="583"/>
      <c r="BA54" s="3"/>
      <c r="BB54" s="3"/>
      <c r="BC54" s="3"/>
      <c r="BD54" s="3"/>
      <c r="BE54" s="3"/>
      <c r="BF54" s="3"/>
      <c r="BG54" s="3"/>
      <c r="BH54" s="724" t="s">
        <v>151</v>
      </c>
      <c r="BI54" s="725"/>
      <c r="BJ54" s="725"/>
      <c r="BK54" s="726"/>
      <c r="BL54" s="722"/>
      <c r="BM54" s="723"/>
      <c r="BN54" s="729"/>
      <c r="BO54" s="730"/>
      <c r="BP54" s="3"/>
      <c r="BQ54" s="3"/>
      <c r="BR54" s="15"/>
      <c r="BS54" s="3"/>
      <c r="BT54" s="3"/>
      <c r="BU54" s="3"/>
      <c r="BV54" s="3"/>
      <c r="BW54" s="16"/>
      <c r="BX54" s="16"/>
      <c r="BY54" s="16"/>
      <c r="BZ54" s="3"/>
      <c r="CA54" s="705" t="s">
        <v>137</v>
      </c>
      <c r="CB54" s="706"/>
      <c r="CC54" s="706"/>
      <c r="CD54" s="707"/>
      <c r="CE54" s="6"/>
      <c r="CF54" s="75">
        <v>4</v>
      </c>
      <c r="CG54" s="123" t="str">
        <f>IF('実績　 (記入例)'!N32="","",VLOOKUP('実績　 (記入例)'!N32,$DN:$DW,10,FALSE))</f>
        <v/>
      </c>
      <c r="CH54" s="123" t="str">
        <f>IF('実績　 (記入例)'!R32="","",VLOOKUP('実績　 (記入例)'!R32,$DN:$DW,10,FALSE))</f>
        <v/>
      </c>
      <c r="CI54" s="123" t="str">
        <f>IF('実績　 (記入例)'!V32="","",VLOOKUP('実績　 (記入例)'!V32,$DN:$DW,10,FALSE))</f>
        <v/>
      </c>
      <c r="CJ54" s="123" t="str">
        <f>IF('実績　 (記入例)'!Z32="","",VLOOKUP('実績　 (記入例)'!Z32,$DN:$DW,10,FALSE))</f>
        <v/>
      </c>
      <c r="CK54" s="123" t="str">
        <f>IF('実績　 (記入例)'!AD32="","",VLOOKUP('実績　 (記入例)'!AD32,$DN:$DW,10,FALSE))</f>
        <v/>
      </c>
      <c r="CL54" s="124">
        <f t="shared" si="5"/>
        <v>0</v>
      </c>
      <c r="CN54" s="125"/>
      <c r="CO54" s="74" t="s">
        <v>92</v>
      </c>
      <c r="CP54" s="126">
        <f t="shared" si="1"/>
        <v>0</v>
      </c>
      <c r="CQ54" s="127">
        <f t="shared" si="1"/>
        <v>0</v>
      </c>
      <c r="CR54" s="84">
        <f t="shared" si="2"/>
        <v>0</v>
      </c>
      <c r="CS54" s="3"/>
      <c r="CT54" s="3"/>
      <c r="CV54" s="94"/>
      <c r="CW54" s="94"/>
      <c r="CX54" s="94"/>
      <c r="CY54" s="79" t="s">
        <v>92</v>
      </c>
      <c r="CZ54" s="84">
        <f t="shared" si="3"/>
        <v>0</v>
      </c>
      <c r="DB54" s="94"/>
      <c r="DC54" s="128" t="s">
        <v>92</v>
      </c>
      <c r="DD54" s="84">
        <f t="shared" si="4"/>
        <v>0</v>
      </c>
      <c r="DE54" s="84">
        <f t="shared" si="4"/>
        <v>0</v>
      </c>
      <c r="DF54" s="84">
        <f t="shared" si="4"/>
        <v>0</v>
      </c>
      <c r="DG54" s="84">
        <f t="shared" si="4"/>
        <v>0</v>
      </c>
      <c r="DH54" s="15"/>
      <c r="DI54" s="15"/>
      <c r="DL54" s="7"/>
      <c r="DM54" s="3"/>
      <c r="DN54" s="3">
        <v>42</v>
      </c>
      <c r="DO54" s="3" t="s">
        <v>410</v>
      </c>
      <c r="DP54" s="3" t="s">
        <v>229</v>
      </c>
      <c r="DQ54" s="209">
        <v>1000</v>
      </c>
      <c r="DU54" s="8"/>
      <c r="DV54" s="8"/>
      <c r="DW54" s="209">
        <v>500</v>
      </c>
      <c r="DZ54" s="8"/>
      <c r="EA54" s="24"/>
      <c r="EB54" s="24"/>
      <c r="EC54" s="108"/>
    </row>
    <row r="55" spans="2:133" ht="16.5" customHeight="1" thickBot="1">
      <c r="C55" s="749" t="s">
        <v>464</v>
      </c>
      <c r="D55" s="750"/>
      <c r="E55" s="750"/>
      <c r="F55" s="750"/>
      <c r="G55" s="750"/>
      <c r="H55" s="750"/>
      <c r="I55" s="750"/>
      <c r="J55" s="750"/>
      <c r="K55" s="750"/>
      <c r="L55" s="750"/>
      <c r="M55" s="750"/>
      <c r="N55" s="750"/>
      <c r="O55" s="750"/>
      <c r="P55" s="750"/>
      <c r="Q55" s="750"/>
      <c r="R55" s="750"/>
      <c r="S55" s="750"/>
      <c r="T55" s="750"/>
      <c r="U55" s="751"/>
      <c r="Z55" s="630" t="s">
        <v>59</v>
      </c>
      <c r="AA55" s="631"/>
      <c r="AB55" s="596">
        <f>'実績　 (記入例)'!CZ50</f>
        <v>108750</v>
      </c>
      <c r="AC55" s="596"/>
      <c r="AD55" s="596"/>
      <c r="AE55" s="596">
        <f>'実績　 (記入例)'!CR50</f>
        <v>0</v>
      </c>
      <c r="AF55" s="596"/>
      <c r="AG55" s="632"/>
      <c r="AH55" s="633">
        <f t="shared" ref="AH55:AH60" si="6">SUM(AB55:AG55)</f>
        <v>108750</v>
      </c>
      <c r="AI55" s="596"/>
      <c r="AJ55" s="597"/>
      <c r="AK55" s="634">
        <f>'実績　 (記入例)'!DD50</f>
        <v>15000</v>
      </c>
      <c r="AL55" s="635"/>
      <c r="AM55" s="636"/>
      <c r="AN55" s="595">
        <f t="shared" ref="AN55:AN60" si="7">SUM(AH55:AM55)</f>
        <v>123750</v>
      </c>
      <c r="AO55" s="596"/>
      <c r="AP55" s="597"/>
      <c r="AQ55" s="598">
        <f>'実績　 (記入例)'!DE50</f>
        <v>15</v>
      </c>
      <c r="AR55" s="599"/>
      <c r="AS55" s="598">
        <f>'実績　 (記入例)'!DF50</f>
        <v>15</v>
      </c>
      <c r="AT55" s="599"/>
      <c r="AU55" s="600"/>
      <c r="AV55" s="601"/>
      <c r="AW55" s="584"/>
      <c r="AX55" s="585"/>
      <c r="BA55" s="3"/>
      <c r="BB55" s="3"/>
      <c r="BC55" s="3"/>
      <c r="BD55" s="3"/>
      <c r="BE55" s="3"/>
      <c r="BF55" s="3"/>
      <c r="BG55" s="3"/>
      <c r="BH55" s="708"/>
      <c r="BI55" s="709"/>
      <c r="BJ55" s="710" t="s">
        <v>8</v>
      </c>
      <c r="BK55" s="710"/>
      <c r="BL55" s="710"/>
      <c r="BM55" s="710" t="s">
        <v>138</v>
      </c>
      <c r="BN55" s="710"/>
      <c r="BO55" s="711"/>
      <c r="BP55" s="712" t="s">
        <v>139</v>
      </c>
      <c r="BQ55" s="710"/>
      <c r="BR55" s="713"/>
      <c r="BS55" s="714" t="s">
        <v>140</v>
      </c>
      <c r="BT55" s="715"/>
      <c r="BU55" s="716"/>
      <c r="BV55" s="717" t="s">
        <v>29</v>
      </c>
      <c r="BW55" s="718"/>
      <c r="BX55" s="719"/>
      <c r="BY55" s="659" t="s">
        <v>141</v>
      </c>
      <c r="BZ55" s="660"/>
      <c r="CA55" s="659" t="s">
        <v>48</v>
      </c>
      <c r="CB55" s="660"/>
      <c r="CC55" s="659" t="s">
        <v>49</v>
      </c>
      <c r="CD55" s="660"/>
      <c r="CE55" s="6"/>
      <c r="CF55" s="75">
        <v>5</v>
      </c>
      <c r="CG55" s="123" t="str">
        <f>IF('実績　 (記入例)'!N38="","",VLOOKUP('実績　 (記入例)'!N38,$DN:$DW,10,FALSE))</f>
        <v/>
      </c>
      <c r="CH55" s="123" t="str">
        <f>IF('実績　 (記入例)'!R38="","",VLOOKUP('実績　 (記入例)'!R38,$DN:$DW,10,FALSE))</f>
        <v/>
      </c>
      <c r="CI55" s="123" t="str">
        <f>IF('実績　 (記入例)'!V38="","",VLOOKUP('実績　 (記入例)'!V38,$DN:$DW,10,FALSE))</f>
        <v/>
      </c>
      <c r="CJ55" s="123" t="str">
        <f>IF('実績　 (記入例)'!Z38="","",VLOOKUP('実績　 (記入例)'!Z38,$DN:$DW,10,FALSE))</f>
        <v/>
      </c>
      <c r="CK55" s="123" t="str">
        <f>IF('実績　 (記入例)'!AD38="","",VLOOKUP('実績　 (記入例)'!AD38,$DN:$DW,10,FALSE))</f>
        <v/>
      </c>
      <c r="CL55" s="124">
        <f t="shared" si="5"/>
        <v>0</v>
      </c>
      <c r="CN55" s="129"/>
      <c r="CO55" s="97" t="s">
        <v>99</v>
      </c>
      <c r="CP55" s="130">
        <f t="shared" si="1"/>
        <v>0</v>
      </c>
      <c r="CQ55" s="131">
        <f t="shared" si="1"/>
        <v>0</v>
      </c>
      <c r="CR55" s="106">
        <f t="shared" si="2"/>
        <v>0</v>
      </c>
      <c r="CS55" s="3"/>
      <c r="CT55" s="3"/>
      <c r="CV55" s="94"/>
      <c r="CW55" s="94"/>
      <c r="CX55" s="94"/>
      <c r="CY55" s="101" t="s">
        <v>99</v>
      </c>
      <c r="CZ55" s="106">
        <f t="shared" si="3"/>
        <v>0</v>
      </c>
      <c r="DB55" s="94"/>
      <c r="DC55" s="132" t="s">
        <v>99</v>
      </c>
      <c r="DD55" s="106">
        <f t="shared" si="4"/>
        <v>0</v>
      </c>
      <c r="DE55" s="106">
        <f t="shared" si="4"/>
        <v>0</v>
      </c>
      <c r="DF55" s="106">
        <f t="shared" si="4"/>
        <v>0</v>
      </c>
      <c r="DG55" s="106">
        <f t="shared" si="4"/>
        <v>0</v>
      </c>
      <c r="DH55" s="15"/>
      <c r="DI55" s="15"/>
      <c r="DL55" s="7"/>
      <c r="DM55" s="3"/>
      <c r="DN55" s="3">
        <v>43</v>
      </c>
      <c r="DO55" s="3" t="s">
        <v>411</v>
      </c>
      <c r="DP55" s="3" t="s">
        <v>229</v>
      </c>
      <c r="DQ55" s="209">
        <v>400</v>
      </c>
      <c r="DU55" s="8"/>
      <c r="DV55" s="8"/>
      <c r="DW55" s="209">
        <v>200</v>
      </c>
      <c r="DZ55" s="1"/>
      <c r="EA55" s="1"/>
      <c r="EB55" s="1"/>
      <c r="EC55" s="108"/>
    </row>
    <row r="56" spans="2:133" ht="16.5" customHeight="1" thickBot="1">
      <c r="C56" s="752" t="s">
        <v>213</v>
      </c>
      <c r="D56" s="753"/>
      <c r="E56" s="753"/>
      <c r="F56" s="753"/>
      <c r="G56" s="753"/>
      <c r="H56" s="753"/>
      <c r="I56" s="753"/>
      <c r="J56" s="753"/>
      <c r="K56" s="753"/>
      <c r="L56" s="753"/>
      <c r="M56" s="753"/>
      <c r="N56" s="753"/>
      <c r="O56" s="753"/>
      <c r="P56" s="753"/>
      <c r="Q56" s="753"/>
      <c r="R56" s="753"/>
      <c r="S56" s="753"/>
      <c r="T56" s="753"/>
      <c r="U56" s="754"/>
      <c r="Z56" s="586" t="s">
        <v>61</v>
      </c>
      <c r="AA56" s="587"/>
      <c r="AB56" s="588">
        <f>'実績　 (記入例)'!CZ51</f>
        <v>395750</v>
      </c>
      <c r="AC56" s="588"/>
      <c r="AD56" s="588"/>
      <c r="AE56" s="588">
        <f>'実績　 (記入例)'!CR51</f>
        <v>0</v>
      </c>
      <c r="AF56" s="588"/>
      <c r="AG56" s="589"/>
      <c r="AH56" s="590">
        <f t="shared" si="6"/>
        <v>395750</v>
      </c>
      <c r="AI56" s="588"/>
      <c r="AJ56" s="591"/>
      <c r="AK56" s="592">
        <f>'実績　 (記入例)'!DD51</f>
        <v>50000</v>
      </c>
      <c r="AL56" s="593"/>
      <c r="AM56" s="594"/>
      <c r="AN56" s="641">
        <f t="shared" si="7"/>
        <v>445750</v>
      </c>
      <c r="AO56" s="588"/>
      <c r="AP56" s="591"/>
      <c r="AQ56" s="613">
        <f>'実績　 (記入例)'!DE51</f>
        <v>50</v>
      </c>
      <c r="AR56" s="614"/>
      <c r="AS56" s="613">
        <f>'実績　 (記入例)'!DF51</f>
        <v>50</v>
      </c>
      <c r="AT56" s="614"/>
      <c r="AU56" s="580"/>
      <c r="AV56" s="581"/>
      <c r="BB56" s="3"/>
      <c r="BC56" s="3"/>
      <c r="BD56" s="3"/>
      <c r="BE56" s="3"/>
      <c r="BF56" s="3"/>
      <c r="BG56" s="3"/>
      <c r="BH56" s="652" t="s">
        <v>59</v>
      </c>
      <c r="BI56" s="653"/>
      <c r="BJ56" s="654">
        <f t="shared" ref="BJ56:BJ61" si="8">AB55</f>
        <v>108750</v>
      </c>
      <c r="BK56" s="655"/>
      <c r="BL56" s="656"/>
      <c r="BM56" s="654">
        <f t="shared" ref="BM56:BM61" si="9">AE55</f>
        <v>0</v>
      </c>
      <c r="BN56" s="655"/>
      <c r="BO56" s="657"/>
      <c r="BP56" s="658">
        <f t="shared" ref="BP56:BP61" si="10">AH55</f>
        <v>108750</v>
      </c>
      <c r="BQ56" s="655"/>
      <c r="BR56" s="657"/>
      <c r="BS56" s="658">
        <f t="shared" ref="BS56:BS61" si="11">AK55</f>
        <v>15000</v>
      </c>
      <c r="BT56" s="655"/>
      <c r="BU56" s="657"/>
      <c r="BV56" s="658">
        <f t="shared" ref="BV56:BV61" si="12">SUM(BP56:BU56)</f>
        <v>123750</v>
      </c>
      <c r="BW56" s="655"/>
      <c r="BX56" s="657"/>
      <c r="BY56" s="637">
        <f t="shared" ref="BY56:BY62" si="13">AQ55</f>
        <v>15</v>
      </c>
      <c r="BZ56" s="645"/>
      <c r="CA56" s="637">
        <f>AS55</f>
        <v>15</v>
      </c>
      <c r="CB56" s="638"/>
      <c r="CC56" s="639"/>
      <c r="CD56" s="640"/>
      <c r="CE56" s="6"/>
      <c r="CF56" s="133">
        <v>6</v>
      </c>
      <c r="CG56" s="134" t="str">
        <f>IF('実績　 (記入例)'!N44="","",VLOOKUP('実績　 (記入例)'!N44,$DN:$DW,10,FALSE))</f>
        <v/>
      </c>
      <c r="CH56" s="134" t="str">
        <f>IF('実績　 (記入例)'!R44="","",VLOOKUP('実績　 (記入例)'!R44,$DN:$DW,10,FALSE))</f>
        <v/>
      </c>
      <c r="CI56" s="134" t="str">
        <f>IF('実績　 (記入例)'!V44="","",VLOOKUP('実績　 (記入例)'!V44,$DN:$DW,10,FALSE))</f>
        <v/>
      </c>
      <c r="CJ56" s="134" t="str">
        <f>IF('実績　 (記入例)'!Z44="","",VLOOKUP('実績　 (記入例)'!Z44,$DN:$DW,10,FALSE))</f>
        <v/>
      </c>
      <c r="CK56" s="134" t="str">
        <f>IF('実績　 (記入例)'!AD44="","",VLOOKUP('実績　 (記入例)'!AD44,$DN:$DW,10,FALSE))</f>
        <v/>
      </c>
      <c r="CL56" s="135">
        <f t="shared" si="5"/>
        <v>0</v>
      </c>
      <c r="CN56" s="16">
        <v>1</v>
      </c>
      <c r="CO56" s="16">
        <v>2</v>
      </c>
      <c r="CP56" s="16">
        <v>3</v>
      </c>
      <c r="CQ56" s="16">
        <v>4</v>
      </c>
      <c r="CR56" s="16">
        <v>5</v>
      </c>
      <c r="DH56" s="15"/>
      <c r="DI56" s="15"/>
      <c r="DL56" s="7"/>
      <c r="DM56" s="3"/>
      <c r="DN56" s="3">
        <v>44</v>
      </c>
      <c r="DO56" s="3" t="s">
        <v>412</v>
      </c>
      <c r="DP56" s="3" t="s">
        <v>413</v>
      </c>
      <c r="DQ56" s="209">
        <v>500</v>
      </c>
      <c r="DU56" s="8"/>
      <c r="DV56" s="8"/>
      <c r="DW56" s="209">
        <v>250</v>
      </c>
      <c r="DZ56" s="1"/>
      <c r="EA56" s="1"/>
      <c r="EB56" s="1"/>
      <c r="EC56" s="108"/>
    </row>
    <row r="57" spans="2:133" ht="16.5" customHeight="1">
      <c r="C57" s="752"/>
      <c r="D57" s="753"/>
      <c r="E57" s="753"/>
      <c r="F57" s="753"/>
      <c r="G57" s="753"/>
      <c r="H57" s="753"/>
      <c r="I57" s="753"/>
      <c r="J57" s="753"/>
      <c r="K57" s="753"/>
      <c r="L57" s="753"/>
      <c r="M57" s="753"/>
      <c r="N57" s="753"/>
      <c r="O57" s="753"/>
      <c r="P57" s="753"/>
      <c r="Q57" s="753"/>
      <c r="R57" s="753"/>
      <c r="S57" s="753"/>
      <c r="T57" s="753"/>
      <c r="U57" s="754"/>
      <c r="Z57" s="586" t="s">
        <v>73</v>
      </c>
      <c r="AA57" s="587"/>
      <c r="AB57" s="588">
        <f>'実績　 (記入例)'!CZ52</f>
        <v>0</v>
      </c>
      <c r="AC57" s="588"/>
      <c r="AD57" s="588"/>
      <c r="AE57" s="588">
        <f>'実績　 (記入例)'!CR52</f>
        <v>0</v>
      </c>
      <c r="AF57" s="588"/>
      <c r="AG57" s="589"/>
      <c r="AH57" s="590">
        <f t="shared" si="6"/>
        <v>0</v>
      </c>
      <c r="AI57" s="588"/>
      <c r="AJ57" s="591"/>
      <c r="AK57" s="592">
        <f>'実績　 (記入例)'!DD52</f>
        <v>0</v>
      </c>
      <c r="AL57" s="593"/>
      <c r="AM57" s="594"/>
      <c r="AN57" s="641">
        <f t="shared" si="7"/>
        <v>0</v>
      </c>
      <c r="AO57" s="588"/>
      <c r="AP57" s="591"/>
      <c r="AQ57" s="613">
        <f>'実績　 (記入例)'!DE52</f>
        <v>0</v>
      </c>
      <c r="AR57" s="614"/>
      <c r="AS57" s="613">
        <f>'実績　 (記入例)'!DF52</f>
        <v>0</v>
      </c>
      <c r="AT57" s="614"/>
      <c r="AU57" s="613">
        <f>'実績　 (記入例)'!DG52</f>
        <v>0</v>
      </c>
      <c r="AV57" s="614"/>
      <c r="AW57" s="561" t="s">
        <v>147</v>
      </c>
      <c r="AX57" s="562"/>
      <c r="BB57" s="3"/>
      <c r="BC57" s="3"/>
      <c r="BD57" s="3"/>
      <c r="BE57" s="3"/>
      <c r="BF57" s="3"/>
      <c r="BG57" s="3"/>
      <c r="BH57" s="648" t="s">
        <v>61</v>
      </c>
      <c r="BI57" s="649"/>
      <c r="BJ57" s="650">
        <f t="shared" si="8"/>
        <v>395750</v>
      </c>
      <c r="BK57" s="643"/>
      <c r="BL57" s="651"/>
      <c r="BM57" s="650">
        <f t="shared" si="9"/>
        <v>0</v>
      </c>
      <c r="BN57" s="643"/>
      <c r="BO57" s="644"/>
      <c r="BP57" s="642">
        <f t="shared" si="10"/>
        <v>395750</v>
      </c>
      <c r="BQ57" s="643"/>
      <c r="BR57" s="644"/>
      <c r="BS57" s="642">
        <f t="shared" si="11"/>
        <v>50000</v>
      </c>
      <c r="BT57" s="643"/>
      <c r="BU57" s="644"/>
      <c r="BV57" s="642">
        <f t="shared" si="12"/>
        <v>445750</v>
      </c>
      <c r="BW57" s="643"/>
      <c r="BX57" s="644"/>
      <c r="BY57" s="637">
        <f t="shared" si="13"/>
        <v>50</v>
      </c>
      <c r="BZ57" s="645"/>
      <c r="CA57" s="637">
        <f>AS56</f>
        <v>50</v>
      </c>
      <c r="CB57" s="638"/>
      <c r="CC57" s="639"/>
      <c r="CD57" s="640"/>
      <c r="CE57" s="3"/>
      <c r="CF57" s="133">
        <v>7</v>
      </c>
      <c r="CG57" s="134" t="str">
        <f>IF('実績　 (記入例)'!N48="","",VLOOKUP('実績　 (記入例)'!N48,$DN:$DW,10,FALSE))</f>
        <v/>
      </c>
      <c r="CH57" s="134" t="str">
        <f>IF('実績　 (記入例)'!R48="","",VLOOKUP('実績　 (記入例)'!R48,$DN:$DW,10,FALSE))</f>
        <v/>
      </c>
      <c r="CI57" s="134" t="str">
        <f>IF('実績　 (記入例)'!V48="","",VLOOKUP('実績　 (記入例)'!V48,$DN:$DW,10,FALSE))</f>
        <v/>
      </c>
      <c r="CJ57" s="134" t="str">
        <f>IF('実績　 (記入例)'!Z48="","",VLOOKUP('実績　 (記入例)'!Z48,$DN:$DW,10,FALSE))</f>
        <v/>
      </c>
      <c r="CK57" s="134" t="str">
        <f>IF('実績　 (記入例)'!AD48="","",VLOOKUP('実績　 (記入例)'!AD48,$DN:$DW,10,FALSE))</f>
        <v/>
      </c>
      <c r="CL57" s="135">
        <f t="shared" si="5"/>
        <v>0</v>
      </c>
      <c r="DH57" s="15"/>
      <c r="DI57" s="15"/>
      <c r="DL57" s="7"/>
      <c r="DM57" s="3"/>
      <c r="DN57" s="3">
        <v>45</v>
      </c>
      <c r="DO57" s="3" t="s">
        <v>414</v>
      </c>
      <c r="DP57" s="3" t="s">
        <v>413</v>
      </c>
      <c r="DQ57" s="209">
        <v>700</v>
      </c>
      <c r="DU57" s="8"/>
      <c r="DV57" s="8"/>
      <c r="DW57" s="209">
        <v>350</v>
      </c>
      <c r="DZ57" s="1"/>
      <c r="EA57" s="1"/>
      <c r="EB57" s="1"/>
      <c r="EC57" s="108"/>
    </row>
    <row r="58" spans="2:133" ht="16.5" customHeight="1">
      <c r="C58" s="752" t="s">
        <v>491</v>
      </c>
      <c r="D58" s="753"/>
      <c r="E58" s="753"/>
      <c r="F58" s="753"/>
      <c r="G58" s="753"/>
      <c r="H58" s="753"/>
      <c r="I58" s="753"/>
      <c r="J58" s="753"/>
      <c r="K58" s="753"/>
      <c r="L58" s="753"/>
      <c r="M58" s="753"/>
      <c r="N58" s="753"/>
      <c r="O58" s="753"/>
      <c r="P58" s="753"/>
      <c r="Q58" s="753"/>
      <c r="R58" s="753"/>
      <c r="S58" s="753"/>
      <c r="T58" s="753"/>
      <c r="U58" s="754"/>
      <c r="Z58" s="586" t="s">
        <v>84</v>
      </c>
      <c r="AA58" s="587"/>
      <c r="AB58" s="588">
        <f>'実績　 (記入例)'!CZ53</f>
        <v>0</v>
      </c>
      <c r="AC58" s="588"/>
      <c r="AD58" s="588"/>
      <c r="AE58" s="588">
        <f>'実績　 (記入例)'!CR53</f>
        <v>0</v>
      </c>
      <c r="AF58" s="588"/>
      <c r="AG58" s="589"/>
      <c r="AH58" s="590">
        <f t="shared" si="6"/>
        <v>0</v>
      </c>
      <c r="AI58" s="588"/>
      <c r="AJ58" s="591"/>
      <c r="AK58" s="592">
        <f>'実績　 (記入例)'!DD53</f>
        <v>0</v>
      </c>
      <c r="AL58" s="593"/>
      <c r="AM58" s="594"/>
      <c r="AN58" s="641">
        <f t="shared" si="7"/>
        <v>0</v>
      </c>
      <c r="AO58" s="588"/>
      <c r="AP58" s="591"/>
      <c r="AQ58" s="613">
        <f>'実績　 (記入例)'!DE53</f>
        <v>0</v>
      </c>
      <c r="AR58" s="614"/>
      <c r="AS58" s="613">
        <f>'実績　 (記入例)'!DF53</f>
        <v>0</v>
      </c>
      <c r="AT58" s="614"/>
      <c r="AU58" s="613">
        <f>'実績　 (記入例)'!DG53</f>
        <v>0</v>
      </c>
      <c r="AV58" s="614"/>
      <c r="AW58" s="616">
        <f>AP50</f>
        <v>65</v>
      </c>
      <c r="AX58" s="617"/>
      <c r="BA58" s="3"/>
      <c r="BB58" s="3"/>
      <c r="BC58" s="3"/>
      <c r="BD58" s="3"/>
      <c r="BE58" s="3"/>
      <c r="BF58" s="3"/>
      <c r="BG58" s="3"/>
      <c r="BH58" s="648" t="s">
        <v>73</v>
      </c>
      <c r="BI58" s="649"/>
      <c r="BJ58" s="650">
        <f t="shared" si="8"/>
        <v>0</v>
      </c>
      <c r="BK58" s="643"/>
      <c r="BL58" s="651"/>
      <c r="BM58" s="650">
        <f t="shared" si="9"/>
        <v>0</v>
      </c>
      <c r="BN58" s="643"/>
      <c r="BO58" s="644"/>
      <c r="BP58" s="642">
        <f t="shared" si="10"/>
        <v>0</v>
      </c>
      <c r="BQ58" s="643"/>
      <c r="BR58" s="644"/>
      <c r="BS58" s="642">
        <f t="shared" si="11"/>
        <v>0</v>
      </c>
      <c r="BT58" s="643"/>
      <c r="BU58" s="644"/>
      <c r="BV58" s="642">
        <f t="shared" si="12"/>
        <v>0</v>
      </c>
      <c r="BW58" s="643"/>
      <c r="BX58" s="644"/>
      <c r="BY58" s="637">
        <f t="shared" si="13"/>
        <v>0</v>
      </c>
      <c r="BZ58" s="645"/>
      <c r="CA58" s="637">
        <f>AS57</f>
        <v>0</v>
      </c>
      <c r="CB58" s="638"/>
      <c r="CC58" s="663">
        <f>AU57</f>
        <v>0</v>
      </c>
      <c r="CD58" s="645"/>
      <c r="DH58" s="15"/>
      <c r="DI58" s="15"/>
      <c r="DL58" s="7"/>
      <c r="DM58" s="3"/>
      <c r="DN58" s="3">
        <v>46</v>
      </c>
      <c r="DO58" s="3" t="s">
        <v>415</v>
      </c>
      <c r="DP58" s="3" t="s">
        <v>229</v>
      </c>
      <c r="DQ58" s="209">
        <v>400</v>
      </c>
      <c r="DU58" s="8"/>
      <c r="DV58" s="8"/>
      <c r="DW58" s="209">
        <v>200</v>
      </c>
      <c r="DZ58" s="1"/>
      <c r="EA58" s="1"/>
      <c r="EB58" s="1"/>
      <c r="EC58" s="108"/>
    </row>
    <row r="59" spans="2:133" ht="16.5" customHeight="1" thickBot="1">
      <c r="C59" s="752"/>
      <c r="D59" s="753"/>
      <c r="E59" s="753"/>
      <c r="F59" s="753"/>
      <c r="G59" s="753"/>
      <c r="H59" s="753"/>
      <c r="I59" s="753"/>
      <c r="J59" s="753"/>
      <c r="K59" s="753"/>
      <c r="L59" s="753"/>
      <c r="M59" s="753"/>
      <c r="N59" s="753"/>
      <c r="O59" s="753"/>
      <c r="P59" s="753"/>
      <c r="Q59" s="753"/>
      <c r="R59" s="753"/>
      <c r="S59" s="753"/>
      <c r="T59" s="753"/>
      <c r="U59" s="754"/>
      <c r="Z59" s="586" t="s">
        <v>92</v>
      </c>
      <c r="AA59" s="587"/>
      <c r="AB59" s="588">
        <f>'実績　 (記入例)'!CZ54</f>
        <v>0</v>
      </c>
      <c r="AC59" s="588"/>
      <c r="AD59" s="588"/>
      <c r="AE59" s="588">
        <f>'実績　 (記入例)'!CR54</f>
        <v>0</v>
      </c>
      <c r="AF59" s="588"/>
      <c r="AG59" s="589"/>
      <c r="AH59" s="590">
        <f t="shared" si="6"/>
        <v>0</v>
      </c>
      <c r="AI59" s="588"/>
      <c r="AJ59" s="591"/>
      <c r="AK59" s="592">
        <f>'実績　 (記入例)'!DD54</f>
        <v>0</v>
      </c>
      <c r="AL59" s="593"/>
      <c r="AM59" s="594"/>
      <c r="AN59" s="641">
        <f t="shared" si="7"/>
        <v>0</v>
      </c>
      <c r="AO59" s="588"/>
      <c r="AP59" s="591"/>
      <c r="AQ59" s="613">
        <f>'実績　 (記入例)'!DE54</f>
        <v>0</v>
      </c>
      <c r="AR59" s="614"/>
      <c r="AS59" s="615"/>
      <c r="AT59" s="580"/>
      <c r="AU59" s="613">
        <f>'実績　 (記入例)'!DG54</f>
        <v>0</v>
      </c>
      <c r="AV59" s="614"/>
      <c r="AW59" s="618"/>
      <c r="AX59" s="619"/>
      <c r="BH59" s="648" t="s">
        <v>84</v>
      </c>
      <c r="BI59" s="649"/>
      <c r="BJ59" s="650">
        <f t="shared" si="8"/>
        <v>0</v>
      </c>
      <c r="BK59" s="643"/>
      <c r="BL59" s="651"/>
      <c r="BM59" s="650">
        <f t="shared" si="9"/>
        <v>0</v>
      </c>
      <c r="BN59" s="643"/>
      <c r="BO59" s="644"/>
      <c r="BP59" s="642">
        <f t="shared" si="10"/>
        <v>0</v>
      </c>
      <c r="BQ59" s="643"/>
      <c r="BR59" s="644"/>
      <c r="BS59" s="642">
        <f t="shared" si="11"/>
        <v>0</v>
      </c>
      <c r="BT59" s="643"/>
      <c r="BU59" s="644"/>
      <c r="BV59" s="642">
        <f t="shared" si="12"/>
        <v>0</v>
      </c>
      <c r="BW59" s="643"/>
      <c r="BX59" s="644"/>
      <c r="BY59" s="637">
        <f t="shared" si="13"/>
        <v>0</v>
      </c>
      <c r="BZ59" s="645"/>
      <c r="CA59" s="637">
        <f>AS58</f>
        <v>0</v>
      </c>
      <c r="CB59" s="638"/>
      <c r="CC59" s="663">
        <f>AU58</f>
        <v>0</v>
      </c>
      <c r="CD59" s="645"/>
      <c r="DH59" s="15"/>
      <c r="DI59" s="15"/>
      <c r="DL59" s="7"/>
      <c r="DM59" s="3"/>
      <c r="DN59" s="3">
        <v>47</v>
      </c>
      <c r="DO59" s="3" t="s">
        <v>416</v>
      </c>
      <c r="DP59" s="3" t="s">
        <v>229</v>
      </c>
      <c r="DQ59" s="209">
        <v>700</v>
      </c>
      <c r="DU59" s="8"/>
      <c r="DV59" s="8"/>
      <c r="DW59" s="209">
        <v>350</v>
      </c>
      <c r="DZ59" s="1"/>
      <c r="EA59" s="1"/>
      <c r="EB59" s="1"/>
      <c r="EC59" s="108"/>
    </row>
    <row r="60" spans="2:133" ht="16.5" customHeight="1" thickBot="1">
      <c r="C60" s="752"/>
      <c r="D60" s="753"/>
      <c r="E60" s="753"/>
      <c r="F60" s="753"/>
      <c r="G60" s="753"/>
      <c r="H60" s="753"/>
      <c r="I60" s="753"/>
      <c r="J60" s="753"/>
      <c r="K60" s="753"/>
      <c r="L60" s="753"/>
      <c r="M60" s="753"/>
      <c r="N60" s="753"/>
      <c r="O60" s="753"/>
      <c r="P60" s="753"/>
      <c r="Q60" s="753"/>
      <c r="R60" s="753"/>
      <c r="S60" s="753"/>
      <c r="T60" s="753"/>
      <c r="U60" s="754"/>
      <c r="Z60" s="620" t="s">
        <v>99</v>
      </c>
      <c r="AA60" s="621"/>
      <c r="AB60" s="622">
        <f>'実績　 (記入例)'!CZ55</f>
        <v>0</v>
      </c>
      <c r="AC60" s="622"/>
      <c r="AD60" s="622"/>
      <c r="AE60" s="622">
        <f>'実績　 (記入例)'!CR55</f>
        <v>0</v>
      </c>
      <c r="AF60" s="622"/>
      <c r="AG60" s="623"/>
      <c r="AH60" s="624">
        <f t="shared" si="6"/>
        <v>0</v>
      </c>
      <c r="AI60" s="622"/>
      <c r="AJ60" s="625"/>
      <c r="AK60" s="626">
        <f>'実績　 (記入例)'!DD55</f>
        <v>0</v>
      </c>
      <c r="AL60" s="627"/>
      <c r="AM60" s="628"/>
      <c r="AN60" s="629">
        <f t="shared" si="7"/>
        <v>0</v>
      </c>
      <c r="AO60" s="622"/>
      <c r="AP60" s="625"/>
      <c r="AQ60" s="690">
        <f>'実績　 (記入例)'!DE55</f>
        <v>0</v>
      </c>
      <c r="AR60" s="691"/>
      <c r="AS60" s="692"/>
      <c r="AT60" s="693"/>
      <c r="AU60" s="693"/>
      <c r="AV60" s="694"/>
      <c r="BH60" s="648" t="s">
        <v>92</v>
      </c>
      <c r="BI60" s="649"/>
      <c r="BJ60" s="650">
        <f t="shared" si="8"/>
        <v>0</v>
      </c>
      <c r="BK60" s="643"/>
      <c r="BL60" s="651"/>
      <c r="BM60" s="650">
        <f t="shared" si="9"/>
        <v>0</v>
      </c>
      <c r="BN60" s="643"/>
      <c r="BO60" s="644"/>
      <c r="BP60" s="642">
        <f t="shared" si="10"/>
        <v>0</v>
      </c>
      <c r="BQ60" s="643"/>
      <c r="BR60" s="644"/>
      <c r="BS60" s="642">
        <f t="shared" si="11"/>
        <v>0</v>
      </c>
      <c r="BT60" s="643"/>
      <c r="BU60" s="644"/>
      <c r="BV60" s="642">
        <f t="shared" si="12"/>
        <v>0</v>
      </c>
      <c r="BW60" s="643"/>
      <c r="BX60" s="644"/>
      <c r="BY60" s="637">
        <f t="shared" si="13"/>
        <v>0</v>
      </c>
      <c r="BZ60" s="645"/>
      <c r="CA60" s="661"/>
      <c r="CB60" s="662"/>
      <c r="CC60" s="663">
        <f>AU59</f>
        <v>0</v>
      </c>
      <c r="CD60" s="645"/>
      <c r="DH60" s="15"/>
      <c r="DI60" s="15"/>
      <c r="DL60" s="7"/>
      <c r="DM60" s="3"/>
      <c r="DN60" s="3">
        <v>48</v>
      </c>
      <c r="DO60" s="3" t="s">
        <v>406</v>
      </c>
      <c r="DP60" s="3" t="s">
        <v>413</v>
      </c>
      <c r="DQ60" s="209">
        <v>400</v>
      </c>
      <c r="DU60" s="8"/>
      <c r="DV60" s="8"/>
      <c r="DW60" s="209">
        <v>200</v>
      </c>
      <c r="DZ60" s="1"/>
      <c r="EA60" s="1"/>
      <c r="EB60" s="1"/>
      <c r="EC60" s="108"/>
    </row>
    <row r="61" spans="2:133" ht="16.5" customHeight="1" thickBot="1">
      <c r="C61" s="755"/>
      <c r="D61" s="756"/>
      <c r="E61" s="756"/>
      <c r="F61" s="756"/>
      <c r="G61" s="756"/>
      <c r="H61" s="756"/>
      <c r="I61" s="756"/>
      <c r="J61" s="756"/>
      <c r="K61" s="756"/>
      <c r="L61" s="756"/>
      <c r="M61" s="756"/>
      <c r="N61" s="756"/>
      <c r="O61" s="756"/>
      <c r="P61" s="756"/>
      <c r="Q61" s="756"/>
      <c r="R61" s="756"/>
      <c r="S61" s="756"/>
      <c r="T61" s="756"/>
      <c r="U61" s="757"/>
      <c r="Z61" s="695" t="s">
        <v>29</v>
      </c>
      <c r="AA61" s="696"/>
      <c r="AB61" s="697">
        <f>SUM(AB55:AD60)</f>
        <v>504500</v>
      </c>
      <c r="AC61" s="697"/>
      <c r="AD61" s="697"/>
      <c r="AE61" s="697">
        <f>SUM(AE55:AG60)</f>
        <v>0</v>
      </c>
      <c r="AF61" s="697"/>
      <c r="AG61" s="698"/>
      <c r="AH61" s="699">
        <f>SUM(AH55:AJ60)</f>
        <v>504500</v>
      </c>
      <c r="AI61" s="697"/>
      <c r="AJ61" s="700"/>
      <c r="AK61" s="701">
        <f>SUM(AK55:AM60)</f>
        <v>65000</v>
      </c>
      <c r="AL61" s="702"/>
      <c r="AM61" s="703"/>
      <c r="AN61" s="704">
        <f>SUM(AN55:AP60)</f>
        <v>569500</v>
      </c>
      <c r="AO61" s="697"/>
      <c r="AP61" s="700"/>
      <c r="AQ61" s="688">
        <f>SUM(AQ55:AQ60)</f>
        <v>65</v>
      </c>
      <c r="AR61" s="689"/>
      <c r="AS61" s="688">
        <f>SUM(AS55:AS60)</f>
        <v>65</v>
      </c>
      <c r="AT61" s="689"/>
      <c r="AU61" s="688">
        <f>SUM(AU55:AU60)</f>
        <v>0</v>
      </c>
      <c r="AV61" s="689"/>
      <c r="BH61" s="677" t="s">
        <v>99</v>
      </c>
      <c r="BI61" s="678"/>
      <c r="BJ61" s="679">
        <f t="shared" si="8"/>
        <v>0</v>
      </c>
      <c r="BK61" s="680"/>
      <c r="BL61" s="681"/>
      <c r="BM61" s="679">
        <f t="shared" si="9"/>
        <v>0</v>
      </c>
      <c r="BN61" s="680"/>
      <c r="BO61" s="682"/>
      <c r="BP61" s="683">
        <f t="shared" si="10"/>
        <v>0</v>
      </c>
      <c r="BQ61" s="680"/>
      <c r="BR61" s="682"/>
      <c r="BS61" s="683">
        <f t="shared" si="11"/>
        <v>0</v>
      </c>
      <c r="BT61" s="680"/>
      <c r="BU61" s="682"/>
      <c r="BV61" s="683">
        <f t="shared" si="12"/>
        <v>0</v>
      </c>
      <c r="BW61" s="680"/>
      <c r="BX61" s="682"/>
      <c r="BY61" s="684">
        <f t="shared" si="13"/>
        <v>0</v>
      </c>
      <c r="BZ61" s="685"/>
      <c r="CA61" s="686"/>
      <c r="CB61" s="687"/>
      <c r="CC61" s="664"/>
      <c r="CD61" s="665"/>
      <c r="DH61" s="15"/>
      <c r="DI61" s="15"/>
      <c r="DL61" s="7"/>
      <c r="DM61" s="3"/>
      <c r="DN61" s="3">
        <v>49</v>
      </c>
      <c r="DO61" s="3" t="s">
        <v>417</v>
      </c>
      <c r="DP61" s="3" t="s">
        <v>413</v>
      </c>
      <c r="DQ61" s="209">
        <v>200</v>
      </c>
      <c r="DU61" s="8"/>
      <c r="DV61" s="8"/>
      <c r="DW61" s="209">
        <v>100</v>
      </c>
      <c r="DZ61" s="1"/>
      <c r="EA61" s="1"/>
      <c r="EB61" s="1"/>
      <c r="EC61" s="108"/>
    </row>
    <row r="62" spans="2:133" ht="16.5" customHeight="1" thickBot="1">
      <c r="BA62" s="3"/>
      <c r="BB62" s="3"/>
      <c r="BC62" s="3"/>
      <c r="BD62" s="3"/>
      <c r="BE62" s="3"/>
      <c r="BF62" s="3"/>
      <c r="BG62" s="3"/>
      <c r="BH62" s="666" t="s">
        <v>29</v>
      </c>
      <c r="BI62" s="667"/>
      <c r="BJ62" s="668">
        <f>SUM(BJ56:BL61)</f>
        <v>504500</v>
      </c>
      <c r="BK62" s="669"/>
      <c r="BL62" s="670"/>
      <c r="BM62" s="668">
        <f>SUM(BM56:BO61)</f>
        <v>0</v>
      </c>
      <c r="BN62" s="669"/>
      <c r="BO62" s="671"/>
      <c r="BP62" s="672">
        <f>SUM(BP56:BR61)</f>
        <v>504500</v>
      </c>
      <c r="BQ62" s="669"/>
      <c r="BR62" s="671"/>
      <c r="BS62" s="672">
        <f>SUM(BS56:BU61)</f>
        <v>65000</v>
      </c>
      <c r="BT62" s="669"/>
      <c r="BU62" s="671"/>
      <c r="BV62" s="672">
        <f>SUM(BV56:BX61)</f>
        <v>569500</v>
      </c>
      <c r="BW62" s="669"/>
      <c r="BX62" s="671"/>
      <c r="BY62" s="673">
        <f t="shared" si="13"/>
        <v>65</v>
      </c>
      <c r="BZ62" s="674"/>
      <c r="CA62" s="673">
        <f>AS61</f>
        <v>65</v>
      </c>
      <c r="CB62" s="675"/>
      <c r="CC62" s="676">
        <f>AU61</f>
        <v>0</v>
      </c>
      <c r="CD62" s="674"/>
      <c r="CS62" s="3"/>
      <c r="CT62" s="3"/>
      <c r="DH62" s="15"/>
      <c r="DI62" s="15"/>
      <c r="DL62" s="7"/>
      <c r="DM62" s="3"/>
      <c r="DN62" s="3">
        <v>50</v>
      </c>
      <c r="DO62" s="3" t="s">
        <v>418</v>
      </c>
      <c r="DP62" s="3" t="s">
        <v>413</v>
      </c>
      <c r="DQ62" s="209">
        <v>500</v>
      </c>
      <c r="DU62" s="8"/>
      <c r="DV62" s="8"/>
      <c r="DW62" s="209">
        <v>250</v>
      </c>
      <c r="DZ62" s="8"/>
      <c r="EB62" s="8"/>
      <c r="EC62" s="108"/>
    </row>
    <row r="63" spans="2:133" s="2" customFormat="1" ht="16.5" customHeight="1">
      <c r="R63" s="159"/>
      <c r="S63" s="160"/>
      <c r="T63" s="160"/>
      <c r="U63" s="160"/>
      <c r="BU63" s="7"/>
      <c r="BV63" s="7"/>
      <c r="BW63" s="7"/>
      <c r="BX63" s="7"/>
      <c r="BY63" s="7"/>
      <c r="BZ63" s="7"/>
      <c r="CA63" s="7"/>
      <c r="CC63" s="24"/>
      <c r="CE63" s="4"/>
      <c r="CF63" s="4"/>
      <c r="CG63" s="4"/>
      <c r="CH63" s="5"/>
      <c r="CI63" s="5"/>
      <c r="CJ63" s="5"/>
      <c r="CK63" s="5"/>
      <c r="CL63" s="5"/>
      <c r="CM63" s="5"/>
      <c r="CN63" s="5"/>
      <c r="CO63" s="5"/>
      <c r="CP63" s="5"/>
      <c r="CQ63" s="5"/>
      <c r="CR63" s="5"/>
      <c r="CS63" s="5"/>
      <c r="CT63" s="5"/>
      <c r="CU63" s="5"/>
      <c r="CV63" s="5"/>
      <c r="CW63" s="5"/>
      <c r="CX63" s="6"/>
      <c r="CY63" s="6"/>
      <c r="CZ63" s="6"/>
      <c r="DA63" s="5"/>
      <c r="DB63" s="6"/>
      <c r="DC63" s="5"/>
      <c r="DD63" s="5"/>
      <c r="DE63" s="7"/>
      <c r="DF63" s="7"/>
      <c r="DG63" s="7"/>
      <c r="DH63" s="4"/>
      <c r="DI63" s="4"/>
      <c r="DJ63" s="7"/>
      <c r="DK63" s="7"/>
      <c r="DL63" s="7"/>
      <c r="DN63" s="2">
        <v>51</v>
      </c>
      <c r="DO63" s="2" t="s">
        <v>419</v>
      </c>
      <c r="DP63" s="2" t="s">
        <v>413</v>
      </c>
      <c r="DQ63" s="210">
        <v>400</v>
      </c>
      <c r="DR63" s="8"/>
      <c r="DS63" s="8"/>
      <c r="DT63" s="8"/>
      <c r="DU63" s="8"/>
      <c r="DV63" s="8"/>
      <c r="DW63" s="210">
        <v>200</v>
      </c>
      <c r="DZ63" s="8"/>
      <c r="EA63" s="8"/>
      <c r="EB63" s="8"/>
      <c r="EC63" s="161"/>
    </row>
    <row r="64" spans="2:133" ht="16.5" customHeight="1">
      <c r="DN64" s="3">
        <v>52</v>
      </c>
      <c r="DO64" s="3" t="s">
        <v>420</v>
      </c>
      <c r="DP64" s="3" t="s">
        <v>229</v>
      </c>
      <c r="DQ64" s="209">
        <v>400</v>
      </c>
      <c r="DW64" s="209">
        <v>200</v>
      </c>
      <c r="DZ64" s="8"/>
      <c r="EB64" s="8"/>
      <c r="EC64" s="108"/>
    </row>
    <row r="65" spans="18:133" ht="16.5" customHeight="1">
      <c r="DN65" s="3">
        <v>54</v>
      </c>
      <c r="DO65" s="3" t="s">
        <v>421</v>
      </c>
      <c r="DP65" s="3" t="s">
        <v>229</v>
      </c>
      <c r="DQ65" s="209">
        <v>400</v>
      </c>
      <c r="DW65" s="209">
        <v>200</v>
      </c>
      <c r="DZ65" s="8"/>
      <c r="EB65" s="8"/>
      <c r="EC65" s="108"/>
    </row>
    <row r="66" spans="18:133" ht="16.5" customHeight="1">
      <c r="R66" s="3"/>
      <c r="S66" s="3"/>
      <c r="T66" s="3"/>
      <c r="U66" s="3"/>
      <c r="Y66" s="3"/>
      <c r="DN66" s="3">
        <v>55</v>
      </c>
      <c r="DO66" s="3" t="s">
        <v>422</v>
      </c>
      <c r="DP66" s="3" t="s">
        <v>229</v>
      </c>
      <c r="DQ66" s="209">
        <v>400</v>
      </c>
      <c r="DW66" s="210">
        <v>200</v>
      </c>
      <c r="DZ66" s="8"/>
      <c r="EB66" s="8"/>
      <c r="EC66" s="108"/>
    </row>
    <row r="67" spans="18:133" ht="16.5" customHeight="1">
      <c r="R67" s="3"/>
      <c r="S67" s="3"/>
      <c r="T67" s="3"/>
      <c r="U67" s="3"/>
      <c r="Y67" s="3"/>
      <c r="DN67" s="3">
        <v>56</v>
      </c>
      <c r="DO67" s="3" t="s">
        <v>423</v>
      </c>
      <c r="DP67" s="3" t="s">
        <v>229</v>
      </c>
      <c r="DQ67" s="209">
        <v>100</v>
      </c>
      <c r="DW67" s="209">
        <v>50</v>
      </c>
      <c r="DZ67" s="8"/>
      <c r="EB67" s="8"/>
      <c r="EC67" s="108"/>
    </row>
    <row r="68" spans="18:133" ht="16.5" customHeight="1">
      <c r="R68" s="3"/>
      <c r="S68" s="3"/>
      <c r="T68" s="3"/>
      <c r="U68" s="3"/>
      <c r="Y68" s="3"/>
      <c r="DN68" s="3">
        <v>57</v>
      </c>
      <c r="DO68" s="3" t="s">
        <v>160</v>
      </c>
      <c r="DP68" s="3" t="s">
        <v>229</v>
      </c>
      <c r="DQ68" s="209">
        <v>200</v>
      </c>
      <c r="DW68" s="209">
        <v>100</v>
      </c>
      <c r="DZ68" s="8"/>
      <c r="EB68" s="8"/>
      <c r="EC68" s="108"/>
    </row>
    <row r="69" spans="18:133" ht="16.5" customHeight="1">
      <c r="R69" s="3"/>
      <c r="S69" s="3"/>
      <c r="T69" s="3"/>
      <c r="U69" s="3"/>
      <c r="Y69" s="3"/>
      <c r="DN69" s="3">
        <v>61</v>
      </c>
      <c r="DO69" s="3" t="s">
        <v>424</v>
      </c>
      <c r="DP69" s="3" t="s">
        <v>67</v>
      </c>
      <c r="DQ69" s="209">
        <v>1200</v>
      </c>
      <c r="DW69" s="210">
        <v>600</v>
      </c>
      <c r="DZ69" s="8"/>
      <c r="EB69" s="8"/>
      <c r="EC69" s="108"/>
    </row>
    <row r="70" spans="18:133" ht="16.5" customHeight="1">
      <c r="R70" s="3"/>
      <c r="S70" s="3"/>
      <c r="T70" s="3"/>
      <c r="U70" s="3"/>
      <c r="Y70" s="3"/>
      <c r="DN70" s="3">
        <v>71</v>
      </c>
      <c r="DO70" s="3" t="s">
        <v>425</v>
      </c>
      <c r="DP70" s="3" t="s">
        <v>67</v>
      </c>
      <c r="DQ70" s="209">
        <v>200</v>
      </c>
      <c r="DW70" s="210">
        <v>100</v>
      </c>
      <c r="DZ70" s="8"/>
      <c r="EB70" s="8"/>
      <c r="EC70" s="108"/>
    </row>
    <row r="71" spans="18:133" ht="16.5" customHeight="1">
      <c r="DN71" s="3">
        <v>72</v>
      </c>
      <c r="DO71" s="3" t="s">
        <v>426</v>
      </c>
      <c r="DP71" s="3" t="s">
        <v>67</v>
      </c>
      <c r="DQ71" s="209">
        <v>100</v>
      </c>
      <c r="DW71" s="210">
        <v>50</v>
      </c>
      <c r="DZ71" s="8"/>
      <c r="EB71" s="8"/>
      <c r="EC71" s="108"/>
    </row>
    <row r="72" spans="18:133" ht="16.5" customHeight="1">
      <c r="DN72" s="3">
        <v>75</v>
      </c>
      <c r="DO72" s="3" t="s">
        <v>427</v>
      </c>
      <c r="DP72" s="3" t="s">
        <v>67</v>
      </c>
      <c r="DQ72" s="209">
        <v>100</v>
      </c>
      <c r="DW72" s="210">
        <v>50</v>
      </c>
      <c r="DZ72" s="8"/>
      <c r="EB72" s="8"/>
      <c r="EC72" s="108"/>
    </row>
    <row r="73" spans="18:133" ht="16.5" customHeight="1">
      <c r="DN73" s="3">
        <v>76</v>
      </c>
      <c r="DO73" s="3" t="s">
        <v>428</v>
      </c>
      <c r="DP73" s="3" t="s">
        <v>67</v>
      </c>
      <c r="DQ73" s="209">
        <v>100</v>
      </c>
      <c r="DW73" s="210">
        <v>50</v>
      </c>
      <c r="DZ73" s="8"/>
      <c r="EB73" s="8"/>
      <c r="EC73" s="108"/>
    </row>
    <row r="74" spans="18:133" ht="16.5" customHeight="1">
      <c r="DN74" s="3">
        <v>79</v>
      </c>
      <c r="DO74" s="3" t="s">
        <v>429</v>
      </c>
      <c r="DP74" s="3" t="s">
        <v>67</v>
      </c>
      <c r="DQ74" s="211">
        <v>100</v>
      </c>
      <c r="DW74" s="209">
        <v>50</v>
      </c>
      <c r="DZ74" s="136"/>
      <c r="EA74" s="136"/>
      <c r="EB74" s="136"/>
      <c r="EC74" s="137"/>
    </row>
    <row r="75" spans="18:133" ht="16.5" customHeight="1">
      <c r="DN75" s="3">
        <v>80</v>
      </c>
      <c r="DO75" s="3" t="s">
        <v>430</v>
      </c>
      <c r="DP75" s="3" t="s">
        <v>67</v>
      </c>
      <c r="DQ75" s="211">
        <v>200</v>
      </c>
      <c r="DW75" s="209">
        <v>100</v>
      </c>
      <c r="DZ75" s="136"/>
      <c r="EA75" s="136"/>
      <c r="EB75" s="136"/>
      <c r="EC75" s="137"/>
    </row>
    <row r="76" spans="18:133" ht="16.5" customHeight="1">
      <c r="DN76" s="3">
        <v>82</v>
      </c>
      <c r="DO76" s="3" t="s">
        <v>431</v>
      </c>
      <c r="DP76" s="3" t="s">
        <v>67</v>
      </c>
      <c r="DQ76" s="209">
        <v>100</v>
      </c>
      <c r="DW76" s="209">
        <v>50</v>
      </c>
      <c r="DZ76" s="8"/>
      <c r="EB76" s="8"/>
      <c r="EC76" s="108"/>
    </row>
    <row r="77" spans="18:133" ht="16.5" customHeight="1">
      <c r="DN77" s="3">
        <v>83</v>
      </c>
      <c r="DO77" s="3" t="s">
        <v>432</v>
      </c>
      <c r="DP77" s="3" t="s">
        <v>67</v>
      </c>
      <c r="DQ77" s="209">
        <v>200</v>
      </c>
      <c r="DW77" s="209">
        <v>100</v>
      </c>
      <c r="DZ77" s="8"/>
      <c r="EB77" s="8"/>
      <c r="EC77" s="108"/>
    </row>
    <row r="78" spans="18:133" ht="16.5" customHeight="1">
      <c r="DN78" s="3">
        <v>84</v>
      </c>
      <c r="DO78" s="3" t="s">
        <v>433</v>
      </c>
      <c r="DP78" s="3" t="s">
        <v>67</v>
      </c>
      <c r="DQ78" s="209">
        <v>100</v>
      </c>
      <c r="DW78" s="209">
        <v>50</v>
      </c>
      <c r="DZ78" s="8"/>
      <c r="EB78" s="8"/>
      <c r="EC78" s="108"/>
    </row>
    <row r="79" spans="18:133" ht="16.5" customHeight="1">
      <c r="DN79" s="3">
        <v>85</v>
      </c>
      <c r="DO79" s="3" t="s">
        <v>434</v>
      </c>
      <c r="DP79" s="3" t="s">
        <v>67</v>
      </c>
      <c r="DQ79" s="209">
        <v>200</v>
      </c>
      <c r="DW79" s="209">
        <v>100</v>
      </c>
      <c r="DZ79" s="8"/>
      <c r="EB79" s="8"/>
      <c r="EC79" s="108"/>
    </row>
    <row r="80" spans="18:133" ht="16.5" customHeight="1">
      <c r="DN80" s="3">
        <v>86</v>
      </c>
      <c r="DO80" s="3" t="s">
        <v>435</v>
      </c>
      <c r="DP80" s="3" t="s">
        <v>67</v>
      </c>
      <c r="DQ80" s="209">
        <v>100</v>
      </c>
      <c r="DW80" s="209">
        <v>50</v>
      </c>
      <c r="DZ80" s="8"/>
      <c r="EB80" s="8"/>
      <c r="EC80" s="108"/>
    </row>
    <row r="81" spans="118:133" ht="16.5" customHeight="1">
      <c r="DN81" s="3">
        <v>87</v>
      </c>
      <c r="DO81" s="3" t="s">
        <v>436</v>
      </c>
      <c r="DP81" s="3" t="s">
        <v>67</v>
      </c>
      <c r="DQ81" s="212">
        <v>2000</v>
      </c>
      <c r="DW81" s="213">
        <v>1000</v>
      </c>
      <c r="DZ81" s="8"/>
      <c r="EB81" s="8"/>
      <c r="EC81" s="108"/>
    </row>
    <row r="82" spans="118:133" ht="16.5" customHeight="1">
      <c r="DN82" s="3">
        <v>88</v>
      </c>
      <c r="DO82" s="3" t="s">
        <v>436</v>
      </c>
      <c r="DP82" s="3" t="s">
        <v>244</v>
      </c>
      <c r="DQ82" s="212">
        <v>4100</v>
      </c>
      <c r="DW82" s="213">
        <v>2050</v>
      </c>
      <c r="DZ82" s="8"/>
      <c r="EB82" s="8"/>
      <c r="EC82" s="108"/>
    </row>
    <row r="83" spans="118:133" ht="16.5" customHeight="1">
      <c r="DN83" s="3">
        <v>89</v>
      </c>
      <c r="DO83" s="3" t="s">
        <v>437</v>
      </c>
      <c r="DP83" s="3" t="s">
        <v>67</v>
      </c>
      <c r="DQ83" s="212">
        <v>1600</v>
      </c>
      <c r="DW83" s="213">
        <v>800</v>
      </c>
      <c r="DZ83" s="8"/>
      <c r="EB83" s="8"/>
      <c r="EC83" s="108"/>
    </row>
    <row r="84" spans="118:133" ht="16.5" customHeight="1">
      <c r="DN84" s="3">
        <v>90</v>
      </c>
      <c r="DO84" s="3" t="s">
        <v>438</v>
      </c>
      <c r="DP84" s="3" t="s">
        <v>67</v>
      </c>
      <c r="DQ84" s="212">
        <v>1900</v>
      </c>
      <c r="DW84" s="213">
        <v>950</v>
      </c>
      <c r="DZ84" s="8"/>
      <c r="EB84" s="24"/>
      <c r="EC84" s="108"/>
    </row>
    <row r="85" spans="118:133" ht="16.5" customHeight="1">
      <c r="DN85" s="3">
        <v>91</v>
      </c>
      <c r="DO85" s="3" t="s">
        <v>438</v>
      </c>
      <c r="DP85" s="3" t="s">
        <v>244</v>
      </c>
      <c r="DQ85" s="212">
        <v>4100</v>
      </c>
      <c r="DW85" s="213">
        <v>2050</v>
      </c>
      <c r="DZ85" s="8"/>
      <c r="EB85" s="8"/>
      <c r="EC85" s="108"/>
    </row>
    <row r="86" spans="118:133" ht="16.5" customHeight="1">
      <c r="DN86" s="3">
        <v>92</v>
      </c>
      <c r="DO86" s="3" t="s">
        <v>439</v>
      </c>
      <c r="DP86" s="3" t="s">
        <v>67</v>
      </c>
      <c r="DQ86" s="212">
        <v>3600</v>
      </c>
      <c r="DW86" s="213">
        <v>1800</v>
      </c>
      <c r="DZ86" s="8"/>
      <c r="EB86" s="8"/>
      <c r="EC86" s="108"/>
    </row>
    <row r="87" spans="118:133" ht="16.5" customHeight="1">
      <c r="DN87" s="3">
        <v>93</v>
      </c>
      <c r="DO87" s="3" t="s">
        <v>439</v>
      </c>
      <c r="DP87" s="3" t="s">
        <v>244</v>
      </c>
      <c r="DQ87" s="212">
        <v>6300</v>
      </c>
      <c r="DW87" s="213">
        <v>3150</v>
      </c>
      <c r="DZ87" s="8"/>
      <c r="EB87" s="24"/>
      <c r="EC87" s="108"/>
    </row>
    <row r="88" spans="118:133" ht="16.5" customHeight="1">
      <c r="DN88" s="3">
        <v>94</v>
      </c>
      <c r="DO88" s="3" t="s">
        <v>440</v>
      </c>
      <c r="DP88" s="3" t="s">
        <v>67</v>
      </c>
      <c r="DQ88" s="212">
        <v>4500</v>
      </c>
      <c r="DW88" s="213">
        <v>2250</v>
      </c>
      <c r="DZ88" s="8"/>
      <c r="EB88" s="8"/>
      <c r="EC88" s="108"/>
    </row>
    <row r="89" spans="118:133" ht="16.5" customHeight="1">
      <c r="DN89" s="3">
        <v>97</v>
      </c>
      <c r="DO89" s="3" t="s">
        <v>441</v>
      </c>
      <c r="DP89" s="3" t="s">
        <v>67</v>
      </c>
      <c r="DQ89" s="209">
        <v>100</v>
      </c>
      <c r="DW89" s="209">
        <v>50</v>
      </c>
      <c r="DZ89" s="8"/>
      <c r="EB89" s="24"/>
      <c r="EC89" s="108"/>
    </row>
    <row r="90" spans="118:133" ht="16.5" customHeight="1">
      <c r="DN90" s="3">
        <v>98</v>
      </c>
      <c r="DO90" s="3" t="s">
        <v>442</v>
      </c>
      <c r="DP90" s="3" t="s">
        <v>67</v>
      </c>
      <c r="DQ90" s="209">
        <v>100</v>
      </c>
      <c r="DW90" s="209">
        <v>50</v>
      </c>
      <c r="DZ90" s="8"/>
      <c r="EB90" s="8"/>
      <c r="EC90" s="108"/>
    </row>
    <row r="91" spans="118:133" ht="16.5" customHeight="1">
      <c r="DN91" s="3">
        <v>99</v>
      </c>
      <c r="DO91" s="3" t="s">
        <v>443</v>
      </c>
      <c r="DP91" s="3" t="s">
        <v>67</v>
      </c>
      <c r="DQ91" s="209">
        <v>200</v>
      </c>
      <c r="DW91" s="209">
        <v>150</v>
      </c>
      <c r="DZ91" s="8"/>
      <c r="EB91" s="24"/>
      <c r="EC91" s="108"/>
    </row>
    <row r="92" spans="118:133" ht="16.5" customHeight="1">
      <c r="DN92" s="3">
        <v>100</v>
      </c>
      <c r="DO92" s="3" t="s">
        <v>444</v>
      </c>
      <c r="DP92" s="3" t="s">
        <v>67</v>
      </c>
      <c r="DQ92" s="209">
        <v>400</v>
      </c>
      <c r="DW92" s="209">
        <v>200</v>
      </c>
      <c r="DZ92" s="8"/>
      <c r="EB92" s="8"/>
      <c r="EC92" s="108"/>
    </row>
    <row r="93" spans="118:133" ht="16.5" customHeight="1">
      <c r="DN93" s="3">
        <v>101</v>
      </c>
      <c r="DO93" s="3" t="s">
        <v>445</v>
      </c>
      <c r="DP93" s="3" t="s">
        <v>67</v>
      </c>
      <c r="DQ93" s="209">
        <v>400</v>
      </c>
      <c r="DW93" s="209">
        <v>200</v>
      </c>
      <c r="DZ93" s="8"/>
      <c r="EB93" s="8"/>
      <c r="EC93" s="108"/>
    </row>
    <row r="94" spans="118:133" ht="16.5" customHeight="1">
      <c r="DN94" s="3">
        <v>102</v>
      </c>
      <c r="DO94" s="3" t="s">
        <v>446</v>
      </c>
      <c r="DP94" s="3" t="s">
        <v>67</v>
      </c>
      <c r="DQ94" s="209">
        <v>400</v>
      </c>
      <c r="DW94" s="209">
        <v>200</v>
      </c>
      <c r="DZ94" s="8"/>
      <c r="EB94" s="8"/>
      <c r="EC94" s="108"/>
    </row>
    <row r="95" spans="118:133" ht="16.5" customHeight="1">
      <c r="DN95" s="3">
        <v>103</v>
      </c>
      <c r="DO95" s="3" t="s">
        <v>447</v>
      </c>
      <c r="DP95" s="3" t="s">
        <v>67</v>
      </c>
      <c r="DQ95" s="209">
        <v>100</v>
      </c>
      <c r="DW95" s="209">
        <v>50</v>
      </c>
      <c r="DZ95" s="8"/>
      <c r="EB95" s="8"/>
      <c r="EC95" s="108"/>
    </row>
    <row r="96" spans="118:133" ht="16.5" customHeight="1">
      <c r="DN96" s="3">
        <v>104</v>
      </c>
      <c r="DO96" s="3" t="s">
        <v>448</v>
      </c>
      <c r="DP96" s="3" t="s">
        <v>67</v>
      </c>
      <c r="DQ96" s="209">
        <v>100</v>
      </c>
      <c r="DW96" s="209">
        <v>50</v>
      </c>
      <c r="DZ96" s="8"/>
      <c r="EB96" s="8"/>
      <c r="EC96" s="108"/>
    </row>
    <row r="97" spans="118:133" ht="16.5" customHeight="1">
      <c r="DN97" s="3">
        <v>105</v>
      </c>
      <c r="DO97" s="3" t="s">
        <v>449</v>
      </c>
      <c r="DP97" s="3" t="s">
        <v>67</v>
      </c>
      <c r="DQ97" s="209">
        <v>100</v>
      </c>
      <c r="DW97" s="209">
        <v>50</v>
      </c>
      <c r="DZ97" s="8"/>
      <c r="EB97" s="8"/>
      <c r="EC97" s="108"/>
    </row>
    <row r="98" spans="118:133" ht="16.5" customHeight="1">
      <c r="DN98" s="3">
        <v>106</v>
      </c>
      <c r="DO98" s="3" t="s">
        <v>450</v>
      </c>
      <c r="DP98" s="3" t="s">
        <v>67</v>
      </c>
      <c r="DQ98" s="209">
        <v>400</v>
      </c>
      <c r="DW98" s="209">
        <v>200</v>
      </c>
      <c r="DZ98" s="8"/>
      <c r="EB98" s="8"/>
      <c r="EC98" s="108"/>
    </row>
    <row r="99" spans="118:133" ht="16.5" customHeight="1">
      <c r="DN99" s="3">
        <v>107</v>
      </c>
      <c r="DO99" s="3" t="s">
        <v>451</v>
      </c>
      <c r="DP99" s="3" t="s">
        <v>67</v>
      </c>
      <c r="DQ99" s="209">
        <v>400</v>
      </c>
      <c r="DW99" s="209">
        <v>200</v>
      </c>
      <c r="DZ99" s="8"/>
      <c r="EB99" s="8"/>
      <c r="EC99" s="108"/>
    </row>
    <row r="100" spans="118:133" ht="16.5" customHeight="1">
      <c r="DN100" s="3">
        <v>108</v>
      </c>
      <c r="DO100" s="3" t="s">
        <v>452</v>
      </c>
      <c r="DP100" s="3" t="s">
        <v>67</v>
      </c>
      <c r="DQ100" s="209">
        <v>300</v>
      </c>
      <c r="DW100" s="209">
        <v>150</v>
      </c>
      <c r="DZ100" s="8"/>
      <c r="EB100" s="8"/>
      <c r="EC100" s="108"/>
    </row>
    <row r="101" spans="118:133" ht="16.5" customHeight="1">
      <c r="DN101" s="3">
        <v>111</v>
      </c>
      <c r="DO101" s="3" t="s">
        <v>453</v>
      </c>
      <c r="DP101" s="3" t="s">
        <v>67</v>
      </c>
      <c r="DQ101" s="209">
        <v>200</v>
      </c>
      <c r="DW101" s="209">
        <v>100</v>
      </c>
      <c r="DZ101" s="8"/>
      <c r="EB101" s="8"/>
      <c r="EC101" s="108"/>
    </row>
    <row r="102" spans="118:133" ht="16.5" customHeight="1">
      <c r="DN102" s="3">
        <v>112</v>
      </c>
      <c r="DO102" s="3" t="s">
        <v>454</v>
      </c>
      <c r="DP102" s="3" t="s">
        <v>67</v>
      </c>
      <c r="DQ102" s="209">
        <v>200</v>
      </c>
      <c r="DW102" s="209">
        <v>100</v>
      </c>
      <c r="DZ102" s="8"/>
      <c r="EB102" s="8"/>
      <c r="EC102" s="108"/>
    </row>
    <row r="103" spans="118:133" ht="16.5" customHeight="1">
      <c r="DN103" s="3">
        <v>113</v>
      </c>
      <c r="DO103" s="3" t="s">
        <v>455</v>
      </c>
      <c r="DP103" s="3" t="s">
        <v>67</v>
      </c>
      <c r="DQ103" s="209">
        <v>200</v>
      </c>
      <c r="DW103" s="209">
        <v>100</v>
      </c>
      <c r="DZ103" s="8"/>
      <c r="EB103" s="8"/>
      <c r="EC103" s="108"/>
    </row>
    <row r="104" spans="118:133" ht="16.5" customHeight="1">
      <c r="DN104" s="3">
        <v>115</v>
      </c>
      <c r="DO104" s="3" t="s">
        <v>456</v>
      </c>
      <c r="DP104" s="3" t="s">
        <v>67</v>
      </c>
      <c r="DQ104" s="209">
        <v>200</v>
      </c>
      <c r="DW104" s="209">
        <v>100</v>
      </c>
      <c r="DZ104" s="8"/>
      <c r="EB104" s="8"/>
      <c r="EC104" s="108"/>
    </row>
    <row r="105" spans="118:133" ht="16.5" customHeight="1">
      <c r="DN105" s="3">
        <v>116</v>
      </c>
      <c r="DO105" s="3" t="s">
        <v>457</v>
      </c>
      <c r="DP105" s="3" t="s">
        <v>67</v>
      </c>
      <c r="DQ105" s="209">
        <v>100</v>
      </c>
      <c r="DW105" s="209">
        <v>50</v>
      </c>
      <c r="DZ105" s="8"/>
      <c r="EB105" s="8"/>
      <c r="EC105" s="108"/>
    </row>
    <row r="106" spans="118:133" ht="16.5" customHeight="1">
      <c r="DN106" s="3">
        <v>117</v>
      </c>
      <c r="DO106" s="3" t="s">
        <v>458</v>
      </c>
      <c r="DP106" s="3" t="s">
        <v>67</v>
      </c>
      <c r="DQ106" s="209">
        <v>200</v>
      </c>
      <c r="DW106" s="209">
        <v>100</v>
      </c>
      <c r="DZ106" s="8"/>
      <c r="EB106" s="8"/>
      <c r="EC106" s="108"/>
    </row>
    <row r="107" spans="118:133" ht="16.5" customHeight="1">
      <c r="DN107" s="3">
        <v>118</v>
      </c>
      <c r="DO107" s="3" t="s">
        <v>459</v>
      </c>
      <c r="DP107" s="3" t="s">
        <v>67</v>
      </c>
      <c r="DQ107" s="209">
        <v>100</v>
      </c>
      <c r="DW107" s="209">
        <v>50</v>
      </c>
      <c r="DZ107" s="8"/>
      <c r="EB107" s="8"/>
      <c r="EC107" s="108"/>
    </row>
    <row r="108" spans="118:133" ht="16.5" customHeight="1">
      <c r="DN108" s="3">
        <v>119</v>
      </c>
      <c r="DO108" s="3" t="s">
        <v>460</v>
      </c>
      <c r="DP108" s="3" t="s">
        <v>67</v>
      </c>
      <c r="DQ108" s="209">
        <v>100</v>
      </c>
      <c r="DW108" s="209">
        <v>50</v>
      </c>
      <c r="DZ108" s="8"/>
      <c r="EB108" s="8"/>
      <c r="EC108" s="108"/>
    </row>
    <row r="109" spans="118:133" ht="16.5" customHeight="1">
      <c r="DN109" s="3">
        <v>120</v>
      </c>
      <c r="DO109" s="3" t="s">
        <v>461</v>
      </c>
      <c r="DP109" s="3" t="s">
        <v>67</v>
      </c>
      <c r="DQ109" s="209">
        <v>100</v>
      </c>
      <c r="DW109" s="209">
        <v>50</v>
      </c>
      <c r="DZ109" s="8"/>
      <c r="EB109" s="8"/>
      <c r="EC109" s="108"/>
    </row>
    <row r="110" spans="118:133" ht="16.5" customHeight="1">
      <c r="DN110" s="3">
        <v>122</v>
      </c>
      <c r="DO110" s="3" t="s">
        <v>462</v>
      </c>
      <c r="DP110" s="3" t="s">
        <v>67</v>
      </c>
      <c r="DQ110" s="209">
        <v>300</v>
      </c>
      <c r="DW110" s="209">
        <v>150</v>
      </c>
      <c r="DZ110" s="8"/>
      <c r="EB110" s="8"/>
      <c r="EC110" s="108"/>
    </row>
    <row r="111" spans="118:133" ht="16.5" customHeight="1">
      <c r="DN111" s="3">
        <v>123</v>
      </c>
      <c r="DO111" s="3" t="s">
        <v>463</v>
      </c>
      <c r="DP111" s="3" t="s">
        <v>67</v>
      </c>
      <c r="DQ111" s="209">
        <v>300</v>
      </c>
      <c r="DW111" s="209">
        <v>150</v>
      </c>
      <c r="DZ111" s="8"/>
      <c r="EB111" s="8"/>
      <c r="EC111" s="108"/>
    </row>
    <row r="112" spans="118:133" ht="16.5" customHeight="1">
      <c r="DQ112" s="1"/>
      <c r="DZ112" s="8"/>
      <c r="EB112" s="8"/>
      <c r="EC112" s="108"/>
    </row>
    <row r="113" spans="121:133" ht="16.5" customHeight="1">
      <c r="DQ113" s="1"/>
      <c r="DZ113" s="8"/>
      <c r="EB113" s="8"/>
      <c r="EC113" s="108"/>
    </row>
    <row r="114" spans="121:133" ht="16.5" customHeight="1">
      <c r="DQ114" s="1"/>
      <c r="DZ114" s="8"/>
      <c r="EB114" s="8"/>
      <c r="EC114" s="108"/>
    </row>
    <row r="115" spans="121:133" ht="16.5" customHeight="1">
      <c r="DQ115" s="1"/>
      <c r="DZ115" s="8"/>
      <c r="EB115" s="8"/>
      <c r="EC115" s="108"/>
    </row>
    <row r="116" spans="121:133" ht="16.5" customHeight="1">
      <c r="DQ116" s="8"/>
      <c r="DZ116" s="8"/>
      <c r="EA116" s="24"/>
      <c r="EB116" s="24"/>
      <c r="EC116" s="108"/>
    </row>
    <row r="117" spans="121:133" ht="16.5" customHeight="1">
      <c r="DQ117" s="8"/>
      <c r="DZ117" s="1"/>
      <c r="EA117" s="1"/>
      <c r="EB117" s="1"/>
      <c r="EC117" s="108"/>
    </row>
    <row r="118" spans="121:133" ht="16.5" customHeight="1">
      <c r="DQ118" s="8"/>
      <c r="DZ118" s="8"/>
      <c r="EB118" s="8"/>
      <c r="EC118" s="10"/>
    </row>
    <row r="119" spans="121:133" ht="16.5" customHeight="1">
      <c r="DQ119" s="8"/>
      <c r="DZ119" s="8"/>
      <c r="EB119" s="8"/>
      <c r="EC119" s="10"/>
    </row>
    <row r="120" spans="121:133" ht="16.5" customHeight="1">
      <c r="DQ120" s="8"/>
      <c r="DZ120" s="8"/>
      <c r="EB120" s="8"/>
      <c r="EC120" s="10"/>
    </row>
    <row r="121" spans="121:133" ht="16.5" customHeight="1">
      <c r="DQ121" s="8"/>
      <c r="DZ121" s="8"/>
      <c r="EB121" s="8"/>
      <c r="EC121" s="10"/>
    </row>
    <row r="122" spans="121:133" ht="16.5" customHeight="1">
      <c r="DQ122" s="8"/>
      <c r="DZ122" s="3"/>
      <c r="EA122" s="1"/>
      <c r="EB122" s="3"/>
    </row>
    <row r="123" spans="121:133" ht="16.5" customHeight="1">
      <c r="DQ123" s="8"/>
      <c r="DZ123" s="3"/>
      <c r="EA123" s="1"/>
      <c r="EB123" s="3"/>
    </row>
    <row r="124" spans="121:133" ht="16.5" customHeight="1">
      <c r="DQ124" s="8"/>
      <c r="DZ124" s="3"/>
      <c r="EA124" s="1"/>
      <c r="EB124" s="3"/>
    </row>
    <row r="125" spans="121:133" ht="16.5" customHeight="1">
      <c r="DQ125" s="8"/>
      <c r="DZ125" s="3"/>
      <c r="EA125" s="1"/>
      <c r="EB125" s="3"/>
    </row>
    <row r="126" spans="121:133" ht="16.5" customHeight="1">
      <c r="DQ126" s="8"/>
      <c r="DZ126" s="3"/>
      <c r="EA126" s="1"/>
      <c r="EB126" s="3"/>
    </row>
    <row r="127" spans="121:133" ht="16.5" customHeight="1">
      <c r="DQ127" s="8"/>
      <c r="DZ127" s="8"/>
      <c r="EB127" s="8"/>
      <c r="EC127" s="10"/>
    </row>
    <row r="128" spans="121:133" ht="16.5" customHeight="1">
      <c r="DQ128" s="8"/>
      <c r="DZ128" s="8"/>
      <c r="EB128" s="8"/>
      <c r="EC128" s="10"/>
    </row>
    <row r="129" spans="121:133" ht="16.5" customHeight="1">
      <c r="DQ129" s="8"/>
      <c r="DZ129" s="8"/>
      <c r="EB129" s="8"/>
      <c r="EC129" s="10"/>
    </row>
    <row r="130" spans="121:133" ht="16.5" customHeight="1">
      <c r="DQ130" s="8"/>
      <c r="DZ130" s="8"/>
      <c r="EB130" s="8"/>
      <c r="EC130" s="10"/>
    </row>
    <row r="131" spans="121:133" ht="16.5" customHeight="1">
      <c r="DQ131" s="8"/>
      <c r="DZ131" s="8"/>
      <c r="EB131" s="8"/>
      <c r="EC131" s="10"/>
    </row>
    <row r="132" spans="121:133" ht="16.5" customHeight="1">
      <c r="DQ132" s="8"/>
      <c r="DZ132" s="8"/>
      <c r="EB132" s="8"/>
      <c r="EC132" s="10"/>
    </row>
    <row r="133" spans="121:133" ht="16.5" customHeight="1">
      <c r="DQ133" s="8"/>
      <c r="DZ133" s="8"/>
      <c r="EB133" s="8"/>
      <c r="EC133" s="10"/>
    </row>
    <row r="134" spans="121:133" ht="16.5" customHeight="1">
      <c r="DZ134" s="24"/>
      <c r="EA134" s="24"/>
      <c r="EB134" s="24"/>
      <c r="EC134" s="24"/>
    </row>
    <row r="135" spans="121:133" ht="16.5" customHeight="1">
      <c r="DZ135" s="24"/>
      <c r="EA135" s="24"/>
      <c r="EB135" s="24"/>
      <c r="EC135" s="24"/>
    </row>
    <row r="136" spans="121:133" ht="16.5" customHeight="1">
      <c r="DZ136" s="24"/>
      <c r="EA136" s="24"/>
      <c r="EB136" s="24"/>
      <c r="EC136" s="24"/>
    </row>
    <row r="137" spans="121:133" ht="16.5" customHeight="1">
      <c r="DZ137" s="24"/>
      <c r="EA137" s="24"/>
      <c r="EB137" s="24"/>
      <c r="EC137" s="24"/>
    </row>
    <row r="138" spans="121:133" ht="16.5" customHeight="1">
      <c r="DZ138" s="24"/>
      <c r="EA138" s="24"/>
      <c r="EB138" s="24"/>
      <c r="EC138" s="24"/>
    </row>
    <row r="139" spans="121:133" ht="16.5" customHeight="1">
      <c r="DZ139" s="8"/>
      <c r="EB139" s="8"/>
      <c r="EC139" s="8"/>
    </row>
    <row r="140" spans="121:133" ht="16.5" customHeight="1">
      <c r="DZ140" s="8"/>
      <c r="EB140" s="8"/>
      <c r="EC140" s="8"/>
    </row>
    <row r="141" spans="121:133" ht="16.5" customHeight="1">
      <c r="DZ141" s="8"/>
      <c r="EB141" s="8"/>
      <c r="EC141" s="8"/>
    </row>
  </sheetData>
  <sheetProtection algorithmName="SHA-512" hashValue="pNR910CQQaw0qprp8R2S8O7dvNe0iwSVZ30/yBMVuZKHkFwkRLtnY7VKH6XkyzpYGS+9DbDxDkm6D70L/yVRYw==" saltValue="F3y9mr1E3g3d6MGHMtvIAA==" spinCount="100000" sheet="1" formatCells="0" selectLockedCells="1"/>
  <mergeCells count="626">
    <mergeCell ref="W7:X8"/>
    <mergeCell ref="Y7:Y8"/>
    <mergeCell ref="Z7:AA8"/>
    <mergeCell ref="AB7:AB8"/>
    <mergeCell ref="Q9:R10"/>
    <mergeCell ref="S9:T10"/>
    <mergeCell ref="U9:U10"/>
    <mergeCell ref="V9:V10"/>
    <mergeCell ref="W9:X10"/>
    <mergeCell ref="Y9:Y10"/>
    <mergeCell ref="Z9:AA10"/>
    <mergeCell ref="AB9:AB10"/>
    <mergeCell ref="D54:U54"/>
    <mergeCell ref="C55:U55"/>
    <mergeCell ref="C56:U56"/>
    <mergeCell ref="C57:U57"/>
    <mergeCell ref="C58:U58"/>
    <mergeCell ref="C59:U59"/>
    <mergeCell ref="C60:U60"/>
    <mergeCell ref="C61:U61"/>
    <mergeCell ref="B2:U3"/>
    <mergeCell ref="C5:D6"/>
    <mergeCell ref="E5:F6"/>
    <mergeCell ref="G5:H6"/>
    <mergeCell ref="Q7:R8"/>
    <mergeCell ref="S7:T8"/>
    <mergeCell ref="U7:U8"/>
    <mergeCell ref="C8:D10"/>
    <mergeCell ref="E8:O10"/>
    <mergeCell ref="DG4:DG13"/>
    <mergeCell ref="AD7:AE8"/>
    <mergeCell ref="AF7:AO8"/>
    <mergeCell ref="AP7:AQ8"/>
    <mergeCell ref="AR7:AW8"/>
    <mergeCell ref="CN4:CO13"/>
    <mergeCell ref="CP4:CQ5"/>
    <mergeCell ref="CR4:CR5"/>
    <mergeCell ref="DC4:DD5"/>
    <mergeCell ref="DE4:DE13"/>
    <mergeCell ref="DF4:DF13"/>
    <mergeCell ref="CQ12:CQ13"/>
    <mergeCell ref="AD9:AE10"/>
    <mergeCell ref="AF9:AO10"/>
    <mergeCell ref="AP9:AQ10"/>
    <mergeCell ref="AR9:AW10"/>
    <mergeCell ref="AT12:AV13"/>
    <mergeCell ref="CP12:CP13"/>
    <mergeCell ref="AW12:AX13"/>
    <mergeCell ref="V2:AE4"/>
    <mergeCell ref="AS2:AT3"/>
    <mergeCell ref="AW2:AX3"/>
    <mergeCell ref="V7:V8"/>
    <mergeCell ref="R12:U13"/>
    <mergeCell ref="V12:Y13"/>
    <mergeCell ref="Z12:AC13"/>
    <mergeCell ref="AD12:AG13"/>
    <mergeCell ref="AH12:AJ12"/>
    <mergeCell ref="G13:H13"/>
    <mergeCell ref="AH13:AJ13"/>
    <mergeCell ref="AP13:AQ13"/>
    <mergeCell ref="AP12:AQ12"/>
    <mergeCell ref="AP14:AQ19"/>
    <mergeCell ref="G18:H18"/>
    <mergeCell ref="G17:H17"/>
    <mergeCell ref="G19:H19"/>
    <mergeCell ref="AD19:AG19"/>
    <mergeCell ref="C12:D12"/>
    <mergeCell ref="E12:F12"/>
    <mergeCell ref="E13:F13"/>
    <mergeCell ref="E14:F16"/>
    <mergeCell ref="G12:J12"/>
    <mergeCell ref="K12:L12"/>
    <mergeCell ref="R19:U19"/>
    <mergeCell ref="V19:Y19"/>
    <mergeCell ref="Z19:AC19"/>
    <mergeCell ref="R18:U18"/>
    <mergeCell ref="V18:Y18"/>
    <mergeCell ref="Z18:AC18"/>
    <mergeCell ref="AD18:AG18"/>
    <mergeCell ref="M17:M19"/>
    <mergeCell ref="O17:Q17"/>
    <mergeCell ref="N19:Q19"/>
    <mergeCell ref="C17:D17"/>
    <mergeCell ref="E17:F17"/>
    <mergeCell ref="C18:D19"/>
    <mergeCell ref="B14:B19"/>
    <mergeCell ref="C14:C16"/>
    <mergeCell ref="D14:D16"/>
    <mergeCell ref="G14:H14"/>
    <mergeCell ref="AK12:AL13"/>
    <mergeCell ref="AM12:AO13"/>
    <mergeCell ref="AH14:AH15"/>
    <mergeCell ref="AI14:AJ15"/>
    <mergeCell ref="AK14:AL15"/>
    <mergeCell ref="AM14:AO15"/>
    <mergeCell ref="AH18:AJ19"/>
    <mergeCell ref="AK18:AL19"/>
    <mergeCell ref="AM18:AO19"/>
    <mergeCell ref="M14:M16"/>
    <mergeCell ref="O14:Q14"/>
    <mergeCell ref="S14:U14"/>
    <mergeCell ref="W14:Y14"/>
    <mergeCell ref="AA14:AC14"/>
    <mergeCell ref="AE14:AG14"/>
    <mergeCell ref="W17:Y17"/>
    <mergeCell ref="AA17:AC17"/>
    <mergeCell ref="AE17:AG17"/>
    <mergeCell ref="N18:Q18"/>
    <mergeCell ref="N12:Q13"/>
    <mergeCell ref="E18:F19"/>
    <mergeCell ref="E20:F22"/>
    <mergeCell ref="CT15:CT16"/>
    <mergeCell ref="G16:H16"/>
    <mergeCell ref="N16:Q16"/>
    <mergeCell ref="R16:U16"/>
    <mergeCell ref="V16:Y16"/>
    <mergeCell ref="Z16:AC16"/>
    <mergeCell ref="AD16:AG16"/>
    <mergeCell ref="AH16:AH17"/>
    <mergeCell ref="AI16:AJ17"/>
    <mergeCell ref="AK16:AL17"/>
    <mergeCell ref="AT14:AV19"/>
    <mergeCell ref="G15:H15"/>
    <mergeCell ref="N15:Q15"/>
    <mergeCell ref="R15:U15"/>
    <mergeCell ref="V15:Y15"/>
    <mergeCell ref="Z15:AC15"/>
    <mergeCell ref="AD15:AG15"/>
    <mergeCell ref="AM16:AO17"/>
    <mergeCell ref="S17:U17"/>
    <mergeCell ref="AH20:AH21"/>
    <mergeCell ref="AI20:AJ21"/>
    <mergeCell ref="AK20:AL21"/>
    <mergeCell ref="AM20:AO21"/>
    <mergeCell ref="AP20:AQ25"/>
    <mergeCell ref="AH24:AJ25"/>
    <mergeCell ref="AK24:AL25"/>
    <mergeCell ref="AM24:AO25"/>
    <mergeCell ref="M20:M22"/>
    <mergeCell ref="O20:Q20"/>
    <mergeCell ref="S20:U20"/>
    <mergeCell ref="W20:Y20"/>
    <mergeCell ref="AA20:AC20"/>
    <mergeCell ref="AE20:AG20"/>
    <mergeCell ref="W23:Y23"/>
    <mergeCell ref="AA23:AC23"/>
    <mergeCell ref="AE23:AG23"/>
    <mergeCell ref="N24:Q24"/>
    <mergeCell ref="R24:U24"/>
    <mergeCell ref="V24:Y24"/>
    <mergeCell ref="Z24:AC24"/>
    <mergeCell ref="AD24:AG24"/>
    <mergeCell ref="M23:M25"/>
    <mergeCell ref="O23:Q23"/>
    <mergeCell ref="C23:D23"/>
    <mergeCell ref="E23:F23"/>
    <mergeCell ref="C24:D25"/>
    <mergeCell ref="E24:F25"/>
    <mergeCell ref="E26:F28"/>
    <mergeCell ref="CT21:CT22"/>
    <mergeCell ref="G22:H22"/>
    <mergeCell ref="N22:Q22"/>
    <mergeCell ref="R22:U22"/>
    <mergeCell ref="V22:Y22"/>
    <mergeCell ref="Z22:AC22"/>
    <mergeCell ref="AD22:AG22"/>
    <mergeCell ref="AH22:AH23"/>
    <mergeCell ref="AI22:AJ23"/>
    <mergeCell ref="AK22:AL23"/>
    <mergeCell ref="AT20:AV25"/>
    <mergeCell ref="G21:H21"/>
    <mergeCell ref="N21:Q21"/>
    <mergeCell ref="R21:U21"/>
    <mergeCell ref="V21:Y21"/>
    <mergeCell ref="Z21:AC21"/>
    <mergeCell ref="AD21:AG21"/>
    <mergeCell ref="AM22:AO23"/>
    <mergeCell ref="S23:U23"/>
    <mergeCell ref="N31:Q31"/>
    <mergeCell ref="R31:U31"/>
    <mergeCell ref="V31:Y31"/>
    <mergeCell ref="Z25:AC25"/>
    <mergeCell ref="AD25:AG25"/>
    <mergeCell ref="B26:B31"/>
    <mergeCell ref="C26:C28"/>
    <mergeCell ref="D26:D28"/>
    <mergeCell ref="G26:H26"/>
    <mergeCell ref="G30:H30"/>
    <mergeCell ref="G29:H29"/>
    <mergeCell ref="G31:H31"/>
    <mergeCell ref="Z31:AC31"/>
    <mergeCell ref="AD31:AG31"/>
    <mergeCell ref="N25:Q25"/>
    <mergeCell ref="R25:U25"/>
    <mergeCell ref="V25:Y25"/>
    <mergeCell ref="B20:B25"/>
    <mergeCell ref="C20:C22"/>
    <mergeCell ref="D20:D22"/>
    <mergeCell ref="G20:H20"/>
    <mergeCell ref="G24:H24"/>
    <mergeCell ref="G23:H23"/>
    <mergeCell ref="G25:H25"/>
    <mergeCell ref="AH26:AH27"/>
    <mergeCell ref="AI26:AJ27"/>
    <mergeCell ref="AK26:AL27"/>
    <mergeCell ref="AM26:AO27"/>
    <mergeCell ref="AP26:AQ31"/>
    <mergeCell ref="AH30:AJ31"/>
    <mergeCell ref="AK30:AL31"/>
    <mergeCell ref="AM30:AO31"/>
    <mergeCell ref="M26:M28"/>
    <mergeCell ref="O26:Q26"/>
    <mergeCell ref="S26:U26"/>
    <mergeCell ref="W26:Y26"/>
    <mergeCell ref="AA26:AC26"/>
    <mergeCell ref="AE26:AG26"/>
    <mergeCell ref="W29:Y29"/>
    <mergeCell ref="AA29:AC29"/>
    <mergeCell ref="AE29:AG29"/>
    <mergeCell ref="N30:Q30"/>
    <mergeCell ref="R30:U30"/>
    <mergeCell ref="V30:Y30"/>
    <mergeCell ref="Z30:AC30"/>
    <mergeCell ref="AD30:AG30"/>
    <mergeCell ref="M29:M31"/>
    <mergeCell ref="O29:Q29"/>
    <mergeCell ref="C29:D29"/>
    <mergeCell ref="E29:F29"/>
    <mergeCell ref="C30:D31"/>
    <mergeCell ref="E30:F31"/>
    <mergeCell ref="E32:F34"/>
    <mergeCell ref="CT27:CT28"/>
    <mergeCell ref="G28:H28"/>
    <mergeCell ref="N28:Q28"/>
    <mergeCell ref="R28:U28"/>
    <mergeCell ref="V28:Y28"/>
    <mergeCell ref="Z28:AC28"/>
    <mergeCell ref="AD28:AG28"/>
    <mergeCell ref="AH28:AH29"/>
    <mergeCell ref="AI28:AJ29"/>
    <mergeCell ref="AK28:AL29"/>
    <mergeCell ref="AT26:AV31"/>
    <mergeCell ref="G27:H27"/>
    <mergeCell ref="N27:Q27"/>
    <mergeCell ref="R27:U27"/>
    <mergeCell ref="V27:Y27"/>
    <mergeCell ref="Z27:AC27"/>
    <mergeCell ref="AD27:AG27"/>
    <mergeCell ref="AM28:AO29"/>
    <mergeCell ref="S29:U29"/>
    <mergeCell ref="AH36:AJ37"/>
    <mergeCell ref="AK36:AL37"/>
    <mergeCell ref="AM36:AO37"/>
    <mergeCell ref="M32:M34"/>
    <mergeCell ref="O32:Q32"/>
    <mergeCell ref="S32:U32"/>
    <mergeCell ref="W32:Y32"/>
    <mergeCell ref="AA32:AC32"/>
    <mergeCell ref="AE32:AG32"/>
    <mergeCell ref="W35:Y35"/>
    <mergeCell ref="AA35:AC35"/>
    <mergeCell ref="AE35:AG35"/>
    <mergeCell ref="N36:Q36"/>
    <mergeCell ref="R36:U36"/>
    <mergeCell ref="V36:Y36"/>
    <mergeCell ref="Z36:AC36"/>
    <mergeCell ref="AD36:AG36"/>
    <mergeCell ref="M35:M37"/>
    <mergeCell ref="O35:Q35"/>
    <mergeCell ref="N37:Q37"/>
    <mergeCell ref="R37:U37"/>
    <mergeCell ref="V37:Y37"/>
    <mergeCell ref="Z37:AC37"/>
    <mergeCell ref="AD37:AG37"/>
    <mergeCell ref="CT33:CT34"/>
    <mergeCell ref="G34:H34"/>
    <mergeCell ref="N34:Q34"/>
    <mergeCell ref="R34:U34"/>
    <mergeCell ref="V34:Y34"/>
    <mergeCell ref="Z34:AC34"/>
    <mergeCell ref="AD34:AG34"/>
    <mergeCell ref="AH34:AH35"/>
    <mergeCell ref="AI34:AJ35"/>
    <mergeCell ref="AK34:AL35"/>
    <mergeCell ref="AT32:AV37"/>
    <mergeCell ref="G33:H33"/>
    <mergeCell ref="N33:Q33"/>
    <mergeCell ref="R33:U33"/>
    <mergeCell ref="V33:Y33"/>
    <mergeCell ref="Z33:AC33"/>
    <mergeCell ref="AD33:AG33"/>
    <mergeCell ref="AM34:AO35"/>
    <mergeCell ref="S35:U35"/>
    <mergeCell ref="AH32:AH33"/>
    <mergeCell ref="AI32:AJ33"/>
    <mergeCell ref="AK32:AL33"/>
    <mergeCell ref="AM32:AO33"/>
    <mergeCell ref="AP32:AQ37"/>
    <mergeCell ref="B32:B37"/>
    <mergeCell ref="C32:C34"/>
    <mergeCell ref="D32:D34"/>
    <mergeCell ref="G32:H32"/>
    <mergeCell ref="G36:H36"/>
    <mergeCell ref="G35:H35"/>
    <mergeCell ref="G37:H37"/>
    <mergeCell ref="G42:H42"/>
    <mergeCell ref="G41:H41"/>
    <mergeCell ref="C35:D35"/>
    <mergeCell ref="E35:F35"/>
    <mergeCell ref="C36:D37"/>
    <mergeCell ref="E36:F37"/>
    <mergeCell ref="E38:F40"/>
    <mergeCell ref="C41:D41"/>
    <mergeCell ref="E41:F41"/>
    <mergeCell ref="C42:D43"/>
    <mergeCell ref="E42:F43"/>
    <mergeCell ref="AH42:AJ43"/>
    <mergeCell ref="AK42:AL43"/>
    <mergeCell ref="AM42:AO43"/>
    <mergeCell ref="M38:M40"/>
    <mergeCell ref="O38:Q38"/>
    <mergeCell ref="S38:U38"/>
    <mergeCell ref="W38:Y38"/>
    <mergeCell ref="AA38:AC38"/>
    <mergeCell ref="AE38:AG38"/>
    <mergeCell ref="W41:Y41"/>
    <mergeCell ref="AA41:AC41"/>
    <mergeCell ref="AE41:AG41"/>
    <mergeCell ref="N42:Q42"/>
    <mergeCell ref="R42:U42"/>
    <mergeCell ref="V42:Y42"/>
    <mergeCell ref="Z42:AC42"/>
    <mergeCell ref="AD42:AG42"/>
    <mergeCell ref="M41:M43"/>
    <mergeCell ref="O41:Q41"/>
    <mergeCell ref="N43:Q43"/>
    <mergeCell ref="CT39:CT40"/>
    <mergeCell ref="G40:H40"/>
    <mergeCell ref="N40:Q40"/>
    <mergeCell ref="R40:U40"/>
    <mergeCell ref="V40:Y40"/>
    <mergeCell ref="Z40:AC40"/>
    <mergeCell ref="AD40:AG40"/>
    <mergeCell ref="AH40:AH41"/>
    <mergeCell ref="AI40:AJ41"/>
    <mergeCell ref="AK40:AL41"/>
    <mergeCell ref="AT38:AV43"/>
    <mergeCell ref="G39:H39"/>
    <mergeCell ref="N39:Q39"/>
    <mergeCell ref="R39:U39"/>
    <mergeCell ref="V39:Y39"/>
    <mergeCell ref="Z39:AC39"/>
    <mergeCell ref="AD39:AG39"/>
    <mergeCell ref="AM40:AO41"/>
    <mergeCell ref="S41:U41"/>
    <mergeCell ref="AH38:AH39"/>
    <mergeCell ref="AI38:AJ39"/>
    <mergeCell ref="AK38:AL39"/>
    <mergeCell ref="AM38:AO39"/>
    <mergeCell ref="AP38:AQ43"/>
    <mergeCell ref="W44:Y44"/>
    <mergeCell ref="AA44:AC44"/>
    <mergeCell ref="AE44:AG44"/>
    <mergeCell ref="R43:U43"/>
    <mergeCell ref="V43:Y43"/>
    <mergeCell ref="Z43:AC43"/>
    <mergeCell ref="AD43:AG43"/>
    <mergeCell ref="B44:B49"/>
    <mergeCell ref="C44:C46"/>
    <mergeCell ref="D44:D46"/>
    <mergeCell ref="G44:H44"/>
    <mergeCell ref="M44:M46"/>
    <mergeCell ref="B38:B43"/>
    <mergeCell ref="C38:C40"/>
    <mergeCell ref="D38:D40"/>
    <mergeCell ref="G38:H38"/>
    <mergeCell ref="G43:H43"/>
    <mergeCell ref="CT45:CT46"/>
    <mergeCell ref="G46:H46"/>
    <mergeCell ref="N46:Q46"/>
    <mergeCell ref="R46:U46"/>
    <mergeCell ref="V46:Y46"/>
    <mergeCell ref="Z46:AC46"/>
    <mergeCell ref="AD46:AG46"/>
    <mergeCell ref="AH46:AH47"/>
    <mergeCell ref="AI46:AJ47"/>
    <mergeCell ref="AK46:AL47"/>
    <mergeCell ref="AT44:AV49"/>
    <mergeCell ref="G45:H45"/>
    <mergeCell ref="N45:Q45"/>
    <mergeCell ref="R45:U45"/>
    <mergeCell ref="V45:Y45"/>
    <mergeCell ref="Z45:AC45"/>
    <mergeCell ref="AD45:AG45"/>
    <mergeCell ref="AM46:AO47"/>
    <mergeCell ref="S47:U47"/>
    <mergeCell ref="AI44:AJ45"/>
    <mergeCell ref="AK44:AL45"/>
    <mergeCell ref="AM44:AO45"/>
    <mergeCell ref="AP44:AQ49"/>
    <mergeCell ref="AW45:AX46"/>
    <mergeCell ref="BL52:BM52"/>
    <mergeCell ref="BN52:BO52"/>
    <mergeCell ref="R49:U49"/>
    <mergeCell ref="V49:Y49"/>
    <mergeCell ref="Z49:AC49"/>
    <mergeCell ref="AD49:AG49"/>
    <mergeCell ref="AJ50:AJ51"/>
    <mergeCell ref="AK50:AL51"/>
    <mergeCell ref="AH48:AJ49"/>
    <mergeCell ref="AK48:AL49"/>
    <mergeCell ref="AM48:AO49"/>
    <mergeCell ref="AE54:AG54"/>
    <mergeCell ref="AH54:AJ54"/>
    <mergeCell ref="AK54:AM54"/>
    <mergeCell ref="AN54:AP54"/>
    <mergeCell ref="AQ54:AR54"/>
    <mergeCell ref="AS54:AT54"/>
    <mergeCell ref="AU54:AV54"/>
    <mergeCell ref="AW54:AX55"/>
    <mergeCell ref="AM50:AO51"/>
    <mergeCell ref="AP50:AQ51"/>
    <mergeCell ref="AW53:AX53"/>
    <mergeCell ref="BL53:BM54"/>
    <mergeCell ref="BN53:BO54"/>
    <mergeCell ref="Z53:AD53"/>
    <mergeCell ref="AS53:AV53"/>
    <mergeCell ref="BH54:BK54"/>
    <mergeCell ref="BY55:BZ55"/>
    <mergeCell ref="CA55:CB55"/>
    <mergeCell ref="CC55:CD55"/>
    <mergeCell ref="BM55:BO55"/>
    <mergeCell ref="BP55:BR55"/>
    <mergeCell ref="BS55:BU55"/>
    <mergeCell ref="BV55:BX55"/>
    <mergeCell ref="Z55:AA55"/>
    <mergeCell ref="AB55:AD55"/>
    <mergeCell ref="AE55:AG55"/>
    <mergeCell ref="AH55:AJ55"/>
    <mergeCell ref="AK55:AM55"/>
    <mergeCell ref="AN55:AP55"/>
    <mergeCell ref="AQ55:AR55"/>
    <mergeCell ref="BH55:BI55"/>
    <mergeCell ref="BJ55:BL55"/>
    <mergeCell ref="CA54:CD54"/>
    <mergeCell ref="Z54:AA54"/>
    <mergeCell ref="AB54:AD54"/>
    <mergeCell ref="Z56:AA56"/>
    <mergeCell ref="AB56:AD56"/>
    <mergeCell ref="AE56:AG56"/>
    <mergeCell ref="AH56:AJ56"/>
    <mergeCell ref="AK56:AM56"/>
    <mergeCell ref="AS55:AT55"/>
    <mergeCell ref="AU55:AV55"/>
    <mergeCell ref="BH56:BI56"/>
    <mergeCell ref="BJ56:BL56"/>
    <mergeCell ref="AN56:AP56"/>
    <mergeCell ref="AQ56:AR56"/>
    <mergeCell ref="AS56:AT56"/>
    <mergeCell ref="AU56:AV56"/>
    <mergeCell ref="BY56:BZ56"/>
    <mergeCell ref="CA56:CB56"/>
    <mergeCell ref="CC56:CD56"/>
    <mergeCell ref="BM56:BO56"/>
    <mergeCell ref="BP56:BR56"/>
    <mergeCell ref="AW58:AX59"/>
    <mergeCell ref="BS56:BU56"/>
    <mergeCell ref="BV56:BX56"/>
    <mergeCell ref="AW57:AX57"/>
    <mergeCell ref="BS59:BU59"/>
    <mergeCell ref="BV59:BX59"/>
    <mergeCell ref="BY59:BZ59"/>
    <mergeCell ref="BH58:BI58"/>
    <mergeCell ref="BJ58:BL58"/>
    <mergeCell ref="CC57:CD57"/>
    <mergeCell ref="BM57:BO57"/>
    <mergeCell ref="BP57:BR57"/>
    <mergeCell ref="BS57:BU57"/>
    <mergeCell ref="BV57:BX57"/>
    <mergeCell ref="BY57:BZ57"/>
    <mergeCell ref="CA57:CB57"/>
    <mergeCell ref="BH57:BI57"/>
    <mergeCell ref="BJ57:BL57"/>
    <mergeCell ref="BY58:BZ58"/>
    <mergeCell ref="CA58:CB58"/>
    <mergeCell ref="CC58:CD58"/>
    <mergeCell ref="BM58:BO58"/>
    <mergeCell ref="BP58:BR58"/>
    <mergeCell ref="BS58:BU58"/>
    <mergeCell ref="BV58:BX58"/>
    <mergeCell ref="Z57:AA57"/>
    <mergeCell ref="AB57:AD57"/>
    <mergeCell ref="AE57:AG57"/>
    <mergeCell ref="AH57:AJ57"/>
    <mergeCell ref="AK57:AM57"/>
    <mergeCell ref="AN57:AP57"/>
    <mergeCell ref="AQ59:AR59"/>
    <mergeCell ref="AS59:AT59"/>
    <mergeCell ref="AU59:AV59"/>
    <mergeCell ref="AQ57:AR57"/>
    <mergeCell ref="AS57:AT57"/>
    <mergeCell ref="AU57:AV57"/>
    <mergeCell ref="AS58:AT58"/>
    <mergeCell ref="AU58:AV58"/>
    <mergeCell ref="Z58:AA58"/>
    <mergeCell ref="AB58:AD58"/>
    <mergeCell ref="AE58:AG58"/>
    <mergeCell ref="AH58:AJ58"/>
    <mergeCell ref="AK58:AM58"/>
    <mergeCell ref="AN58:AP58"/>
    <mergeCell ref="AQ58:AR58"/>
    <mergeCell ref="BY62:BZ62"/>
    <mergeCell ref="CA62:CB62"/>
    <mergeCell ref="CC62:CD62"/>
    <mergeCell ref="CA59:CB59"/>
    <mergeCell ref="CC59:CD59"/>
    <mergeCell ref="Z59:AA59"/>
    <mergeCell ref="AB59:AD59"/>
    <mergeCell ref="AE59:AG59"/>
    <mergeCell ref="AH59:AJ59"/>
    <mergeCell ref="AK59:AM59"/>
    <mergeCell ref="BH59:BI59"/>
    <mergeCell ref="BJ59:BL59"/>
    <mergeCell ref="BM59:BO59"/>
    <mergeCell ref="BP59:BR59"/>
    <mergeCell ref="CC60:CD60"/>
    <mergeCell ref="BM60:BO60"/>
    <mergeCell ref="BP60:BR60"/>
    <mergeCell ref="BS60:BU60"/>
    <mergeCell ref="BV60:BX60"/>
    <mergeCell ref="BY60:BZ60"/>
    <mergeCell ref="CA60:CB60"/>
    <mergeCell ref="AN59:AP59"/>
    <mergeCell ref="CA61:CB61"/>
    <mergeCell ref="CC61:CD61"/>
    <mergeCell ref="Z61:AA61"/>
    <mergeCell ref="AB61:AD61"/>
    <mergeCell ref="AE61:AG61"/>
    <mergeCell ref="AH61:AJ61"/>
    <mergeCell ref="AK61:AM61"/>
    <mergeCell ref="AN61:AP61"/>
    <mergeCell ref="AQ61:AR61"/>
    <mergeCell ref="BH61:BI61"/>
    <mergeCell ref="BJ61:BL61"/>
    <mergeCell ref="AS61:AT61"/>
    <mergeCell ref="Z60:AA60"/>
    <mergeCell ref="AB60:AD60"/>
    <mergeCell ref="AE60:AG60"/>
    <mergeCell ref="AH60:AJ60"/>
    <mergeCell ref="AK60:AM60"/>
    <mergeCell ref="AN60:AP60"/>
    <mergeCell ref="AQ60:AR60"/>
    <mergeCell ref="AS60:AT60"/>
    <mergeCell ref="AU60:AV60"/>
    <mergeCell ref="BM61:BO61"/>
    <mergeCell ref="BP61:BR61"/>
    <mergeCell ref="BS61:BU61"/>
    <mergeCell ref="AU61:AV61"/>
    <mergeCell ref="BH62:BI62"/>
    <mergeCell ref="BJ62:BL62"/>
    <mergeCell ref="BM62:BO62"/>
    <mergeCell ref="BP62:BR62"/>
    <mergeCell ref="AR12:AS13"/>
    <mergeCell ref="AR14:AS14"/>
    <mergeCell ref="AR15:AS19"/>
    <mergeCell ref="AR20:AS20"/>
    <mergeCell ref="AR21:AS25"/>
    <mergeCell ref="AR26:AS26"/>
    <mergeCell ref="AR27:AS31"/>
    <mergeCell ref="AR32:AS32"/>
    <mergeCell ref="AR33:AS37"/>
    <mergeCell ref="AR38:AS38"/>
    <mergeCell ref="AR39:AS43"/>
    <mergeCell ref="AR44:AS44"/>
    <mergeCell ref="AR45:AS49"/>
    <mergeCell ref="BH60:BI60"/>
    <mergeCell ref="BJ60:BL60"/>
    <mergeCell ref="AW42:AX43"/>
    <mergeCell ref="BY61:BZ61"/>
    <mergeCell ref="BV61:BX61"/>
    <mergeCell ref="BS62:BU62"/>
    <mergeCell ref="BV62:BX62"/>
    <mergeCell ref="AW14:AX14"/>
    <mergeCell ref="AW15:AX16"/>
    <mergeCell ref="AW17:AX17"/>
    <mergeCell ref="AW18:AX19"/>
    <mergeCell ref="AW20:AX20"/>
    <mergeCell ref="AW21:AX22"/>
    <mergeCell ref="AW23:AX23"/>
    <mergeCell ref="AW24:AX25"/>
    <mergeCell ref="AW44:AX44"/>
    <mergeCell ref="AW26:AX26"/>
    <mergeCell ref="AW27:AX28"/>
    <mergeCell ref="AW29:AX29"/>
    <mergeCell ref="AW30:AX31"/>
    <mergeCell ref="AW32:AX32"/>
    <mergeCell ref="AW33:AX34"/>
    <mergeCell ref="AW35:AX35"/>
    <mergeCell ref="AW36:AX37"/>
    <mergeCell ref="AW38:AX38"/>
    <mergeCell ref="AW39:AX40"/>
    <mergeCell ref="AW41:AX41"/>
    <mergeCell ref="AW47:AX47"/>
    <mergeCell ref="AW48:AX49"/>
    <mergeCell ref="E44:F46"/>
    <mergeCell ref="C47:D47"/>
    <mergeCell ref="E47:F47"/>
    <mergeCell ref="C48:D49"/>
    <mergeCell ref="E48:F49"/>
    <mergeCell ref="G48:H48"/>
    <mergeCell ref="N48:Q48"/>
    <mergeCell ref="R48:U48"/>
    <mergeCell ref="V48:Y48"/>
    <mergeCell ref="Z48:AC48"/>
    <mergeCell ref="AD48:AG48"/>
    <mergeCell ref="G47:H47"/>
    <mergeCell ref="M47:M49"/>
    <mergeCell ref="O47:Q47"/>
    <mergeCell ref="G49:H49"/>
    <mergeCell ref="N49:Q49"/>
    <mergeCell ref="W47:Y47"/>
    <mergeCell ref="AA47:AC47"/>
    <mergeCell ref="AE47:AG47"/>
    <mergeCell ref="O44:Q44"/>
    <mergeCell ref="AH44:AH45"/>
    <mergeCell ref="S44:U44"/>
  </mergeCells>
  <phoneticPr fontId="4"/>
  <conditionalFormatting sqref="K12 N12 R12 V12 Z12 AD12 I13">
    <cfRule type="cellIs" priority="1" operator="notEqual">
      <formula>"0"</formula>
    </cfRule>
  </conditionalFormatting>
  <conditionalFormatting sqref="O14:P14">
    <cfRule type="cellIs" priority="36" operator="notEqual">
      <formula>"0"</formula>
    </cfRule>
  </conditionalFormatting>
  <conditionalFormatting sqref="O17:P17 N19:P19">
    <cfRule type="cellIs" priority="37" operator="notEqual">
      <formula>"0"</formula>
    </cfRule>
  </conditionalFormatting>
  <conditionalFormatting sqref="O20:P20">
    <cfRule type="cellIs" priority="27" operator="notEqual">
      <formula>"0"</formula>
    </cfRule>
  </conditionalFormatting>
  <conditionalFormatting sqref="O23:P23 N25:P25">
    <cfRule type="cellIs" priority="42" operator="notEqual">
      <formula>"0"</formula>
    </cfRule>
  </conditionalFormatting>
  <conditionalFormatting sqref="O26:P26">
    <cfRule type="cellIs" priority="22" operator="notEqual">
      <formula>"0"</formula>
    </cfRule>
  </conditionalFormatting>
  <conditionalFormatting sqref="O29:P29 N31:P31">
    <cfRule type="cellIs" priority="47" operator="notEqual">
      <formula>"0"</formula>
    </cfRule>
  </conditionalFormatting>
  <conditionalFormatting sqref="O32:P32">
    <cfRule type="cellIs" priority="17" operator="notEqual">
      <formula>"0"</formula>
    </cfRule>
  </conditionalFormatting>
  <conditionalFormatting sqref="O35:P35 N37:P37">
    <cfRule type="cellIs" priority="52" operator="notEqual">
      <formula>"0"</formula>
    </cfRule>
  </conditionalFormatting>
  <conditionalFormatting sqref="O38:P38">
    <cfRule type="cellIs" priority="12" operator="notEqual">
      <formula>"0"</formula>
    </cfRule>
  </conditionalFormatting>
  <conditionalFormatting sqref="O41:P41 N43:P43">
    <cfRule type="cellIs" priority="57" operator="notEqual">
      <formula>"0"</formula>
    </cfRule>
  </conditionalFormatting>
  <conditionalFormatting sqref="O44:P44">
    <cfRule type="cellIs" priority="7" operator="notEqual">
      <formula>"0"</formula>
    </cfRule>
  </conditionalFormatting>
  <conditionalFormatting sqref="O47:P47 N49:P49">
    <cfRule type="cellIs" priority="62" operator="notEqual">
      <formula>"0"</formula>
    </cfRule>
  </conditionalFormatting>
  <conditionalFormatting sqref="S14:T14">
    <cfRule type="cellIs" priority="34" operator="notEqual">
      <formula>"0"</formula>
    </cfRule>
  </conditionalFormatting>
  <conditionalFormatting sqref="S17:T17 R19:T19">
    <cfRule type="cellIs" priority="35" operator="notEqual">
      <formula>"0"</formula>
    </cfRule>
  </conditionalFormatting>
  <conditionalFormatting sqref="S20:T20">
    <cfRule type="cellIs" priority="26" operator="notEqual">
      <formula>"0"</formula>
    </cfRule>
  </conditionalFormatting>
  <conditionalFormatting sqref="S23:T23 R25:T25">
    <cfRule type="cellIs" priority="41" operator="notEqual">
      <formula>"0"</formula>
    </cfRule>
  </conditionalFormatting>
  <conditionalFormatting sqref="S26:T26">
    <cfRule type="cellIs" priority="21" operator="notEqual">
      <formula>"0"</formula>
    </cfRule>
  </conditionalFormatting>
  <conditionalFormatting sqref="S29:T29 R31:T31">
    <cfRule type="cellIs" priority="46" operator="notEqual">
      <formula>"0"</formula>
    </cfRule>
  </conditionalFormatting>
  <conditionalFormatting sqref="S32:T32">
    <cfRule type="cellIs" priority="16" operator="notEqual">
      <formula>"0"</formula>
    </cfRule>
  </conditionalFormatting>
  <conditionalFormatting sqref="S35:T35 R37:T37">
    <cfRule type="cellIs" priority="51" operator="notEqual">
      <formula>"0"</formula>
    </cfRule>
  </conditionalFormatting>
  <conditionalFormatting sqref="S38:T38">
    <cfRule type="cellIs" priority="11" operator="notEqual">
      <formula>"0"</formula>
    </cfRule>
  </conditionalFormatting>
  <conditionalFormatting sqref="S41:T41 R43:T43">
    <cfRule type="cellIs" priority="56" operator="notEqual">
      <formula>"0"</formula>
    </cfRule>
  </conditionalFormatting>
  <conditionalFormatting sqref="S44:T44">
    <cfRule type="cellIs" priority="6" operator="notEqual">
      <formula>"0"</formula>
    </cfRule>
  </conditionalFormatting>
  <conditionalFormatting sqref="S47:T47 R49:T49">
    <cfRule type="cellIs" priority="61" operator="notEqual">
      <formula>"0"</formula>
    </cfRule>
  </conditionalFormatting>
  <conditionalFormatting sqref="W14:X14">
    <cfRule type="cellIs" priority="32" operator="notEqual">
      <formula>"0"</formula>
    </cfRule>
  </conditionalFormatting>
  <conditionalFormatting sqref="W17:X17 V19:X19">
    <cfRule type="cellIs" priority="33" operator="notEqual">
      <formula>"0"</formula>
    </cfRule>
  </conditionalFormatting>
  <conditionalFormatting sqref="W20:X20">
    <cfRule type="cellIs" priority="25" operator="notEqual">
      <formula>"0"</formula>
    </cfRule>
  </conditionalFormatting>
  <conditionalFormatting sqref="W23:X23 V25:X25">
    <cfRule type="cellIs" priority="40" operator="notEqual">
      <formula>"0"</formula>
    </cfRule>
  </conditionalFormatting>
  <conditionalFormatting sqref="W26:X26">
    <cfRule type="cellIs" priority="20" operator="notEqual">
      <formula>"0"</formula>
    </cfRule>
  </conditionalFormatting>
  <conditionalFormatting sqref="W29:X29 V31:X31">
    <cfRule type="cellIs" priority="45" operator="notEqual">
      <formula>"0"</formula>
    </cfRule>
  </conditionalFormatting>
  <conditionalFormatting sqref="W32:X32">
    <cfRule type="cellIs" priority="15" operator="notEqual">
      <formula>"0"</formula>
    </cfRule>
  </conditionalFormatting>
  <conditionalFormatting sqref="W35:X35 V37:X37">
    <cfRule type="cellIs" priority="50" operator="notEqual">
      <formula>"0"</formula>
    </cfRule>
  </conditionalFormatting>
  <conditionalFormatting sqref="W38:X38">
    <cfRule type="cellIs" priority="10" operator="notEqual">
      <formula>"0"</formula>
    </cfRule>
  </conditionalFormatting>
  <conditionalFormatting sqref="W41:X41 V43:X43">
    <cfRule type="cellIs" priority="55" operator="notEqual">
      <formula>"0"</formula>
    </cfRule>
  </conditionalFormatting>
  <conditionalFormatting sqref="W44:X44">
    <cfRule type="cellIs" priority="5" operator="notEqual">
      <formula>"0"</formula>
    </cfRule>
  </conditionalFormatting>
  <conditionalFormatting sqref="W47:X47 V49:X49">
    <cfRule type="cellIs" priority="60" operator="notEqual">
      <formula>"0"</formula>
    </cfRule>
  </conditionalFormatting>
  <conditionalFormatting sqref="AA14:AB14">
    <cfRule type="cellIs" priority="30" operator="notEqual">
      <formula>"0"</formula>
    </cfRule>
  </conditionalFormatting>
  <conditionalFormatting sqref="AA17:AB17 Z19:AB19">
    <cfRule type="cellIs" priority="31" operator="notEqual">
      <formula>"0"</formula>
    </cfRule>
  </conditionalFormatting>
  <conditionalFormatting sqref="AA20:AB20">
    <cfRule type="cellIs" priority="24" operator="notEqual">
      <formula>"0"</formula>
    </cfRule>
  </conditionalFormatting>
  <conditionalFormatting sqref="AA23:AB23 Z25:AB25">
    <cfRule type="cellIs" priority="39" operator="notEqual">
      <formula>"0"</formula>
    </cfRule>
  </conditionalFormatting>
  <conditionalFormatting sqref="AA26:AB26">
    <cfRule type="cellIs" priority="19" operator="notEqual">
      <formula>"0"</formula>
    </cfRule>
  </conditionalFormatting>
  <conditionalFormatting sqref="AA29:AB29 Z31:AB31">
    <cfRule type="cellIs" priority="44" operator="notEqual">
      <formula>"0"</formula>
    </cfRule>
  </conditionalFormatting>
  <conditionalFormatting sqref="AA32:AB32">
    <cfRule type="cellIs" priority="14" operator="notEqual">
      <formula>"0"</formula>
    </cfRule>
  </conditionalFormatting>
  <conditionalFormatting sqref="AA35:AB35 Z37:AB37">
    <cfRule type="cellIs" priority="49" operator="notEqual">
      <formula>"0"</formula>
    </cfRule>
  </conditionalFormatting>
  <conditionalFormatting sqref="AA38:AB38">
    <cfRule type="cellIs" priority="9" operator="notEqual">
      <formula>"0"</formula>
    </cfRule>
  </conditionalFormatting>
  <conditionalFormatting sqref="AA41:AB41 Z43:AB43">
    <cfRule type="cellIs" priority="54" operator="notEqual">
      <formula>"0"</formula>
    </cfRule>
  </conditionalFormatting>
  <conditionalFormatting sqref="AA44:AB44">
    <cfRule type="cellIs" priority="4" operator="notEqual">
      <formula>"0"</formula>
    </cfRule>
  </conditionalFormatting>
  <conditionalFormatting sqref="AA47:AB47 Z49:AB49">
    <cfRule type="cellIs" priority="59" operator="notEqual">
      <formula>"0"</formula>
    </cfRule>
  </conditionalFormatting>
  <conditionalFormatting sqref="AE14:AF14">
    <cfRule type="cellIs" priority="28" operator="notEqual">
      <formula>"0"</formula>
    </cfRule>
  </conditionalFormatting>
  <conditionalFormatting sqref="AE17:AF17 AD19:AF19">
    <cfRule type="cellIs" priority="29" operator="notEqual">
      <formula>"0"</formula>
    </cfRule>
  </conditionalFormatting>
  <conditionalFormatting sqref="AE20:AF20">
    <cfRule type="cellIs" priority="23" operator="notEqual">
      <formula>"0"</formula>
    </cfRule>
  </conditionalFormatting>
  <conditionalFormatting sqref="AE23:AF23 AD25:AF25">
    <cfRule type="cellIs" priority="38" operator="notEqual">
      <formula>"0"</formula>
    </cfRule>
  </conditionalFormatting>
  <conditionalFormatting sqref="AE26:AF26">
    <cfRule type="cellIs" priority="18" operator="notEqual">
      <formula>"0"</formula>
    </cfRule>
  </conditionalFormatting>
  <conditionalFormatting sqref="AE29:AF29 AD31:AF31">
    <cfRule type="cellIs" priority="43" operator="notEqual">
      <formula>"0"</formula>
    </cfRule>
  </conditionalFormatting>
  <conditionalFormatting sqref="AE32:AF32">
    <cfRule type="cellIs" priority="13" operator="notEqual">
      <formula>"0"</formula>
    </cfRule>
  </conditionalFormatting>
  <conditionalFormatting sqref="AE35:AF35 AD37:AF37">
    <cfRule type="cellIs" priority="48" operator="notEqual">
      <formula>"0"</formula>
    </cfRule>
  </conditionalFormatting>
  <conditionalFormatting sqref="AE38:AF38">
    <cfRule type="cellIs" priority="8" operator="notEqual">
      <formula>"0"</formula>
    </cfRule>
  </conditionalFormatting>
  <conditionalFormatting sqref="AE41:AF41 AD43:AF43">
    <cfRule type="cellIs" priority="53" operator="notEqual">
      <formula>"0"</formula>
    </cfRule>
  </conditionalFormatting>
  <conditionalFormatting sqref="AE44:AF44">
    <cfRule type="cellIs" priority="3" operator="notEqual">
      <formula>"0"</formula>
    </cfRule>
  </conditionalFormatting>
  <conditionalFormatting sqref="AE47:AF47 AD49:AF49">
    <cfRule type="cellIs" priority="58" operator="notEqual">
      <formula>"0"</formula>
    </cfRule>
  </conditionalFormatting>
  <conditionalFormatting sqref="AH12:AH13">
    <cfRule type="cellIs" priority="2" operator="notEqual">
      <formula>"0"</formula>
    </cfRule>
  </conditionalFormatting>
  <dataValidations count="5">
    <dataValidation type="list" allowBlank="1" showInputMessage="1" showErrorMessage="1" sqref="N14 R14 V14 Z14 AD14 N20 R20 V20 Z20 AD20 N26 R26 V26 Z26 AD26 N32 R32 V32 Z32 AD32 N38 R38 V38 Z38 AD38 N44 R44 V44 Z44 AD44" xr:uid="{FF1350FF-8D69-4ABE-A58B-ADFEAD04609B}">
      <formula1>$DN$14:$DN$132</formula1>
    </dataValidation>
    <dataValidation type="list" allowBlank="1" showInputMessage="1" showErrorMessage="1" sqref="E5:F6" xr:uid="{EFC677E1-EADD-4158-8625-CE2BBC837417}">
      <formula1>$DI$14:$DI$17</formula1>
    </dataValidation>
    <dataValidation type="list" allowBlank="1" showInputMessage="1" showErrorMessage="1" sqref="L46:L48 K14:K17 L16:L18 K20:K23 L22:L24 K26:K29 L28:L30 K32:K35 L34:L36 K38:K41 L40:L42 K44:K47 I14:I49" xr:uid="{417B3EA4-FBA6-4D9D-916B-FC36157BCDCE}">
      <formula1>$DK$14:$DK$15</formula1>
    </dataValidation>
    <dataValidation type="list" allowBlank="1" showInputMessage="1" showErrorMessage="1" sqref="AT50 AW50 AR38 AR14 AR20 AR26 AR32 AR44" xr:uid="{EAABF336-56A2-40BC-AD06-F8A306B58BA6}">
      <formula1>$DM$14:$DM$20</formula1>
    </dataValidation>
    <dataValidation type="list" allowBlank="1" showInputMessage="1" showErrorMessage="1" sqref="N23 R23 V23 Z23 AD23 N29 R29 V29 Z29 AD29 N35 R35 V35 Z35 AD35 N41 R41 V41 Z41 AD41 N47 R47 V47 Z47 AD47 N17 R17 V17 Z17 AD17" xr:uid="{E0BE8CFD-4E6A-43A2-946C-3A19A0B58E18}">
      <formula1>$DR$14:$DR$22</formula1>
    </dataValidation>
  </dataValidations>
  <pageMargins left="0.28999999999999998" right="0.11811023622047245" top="0.44" bottom="0.15748031496062992" header="0.23622047244094491" footer="0.19685039370078741"/>
  <pageSetup paperSize="9" scale="55" fitToHeight="0" orientation="landscape" cellComments="asDisplayed"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E8B18F-5C7B-489B-88B5-A83D86ADFE92}">
  <sheetPr>
    <tabColor rgb="FFEE0000"/>
  </sheetPr>
  <dimension ref="A1:AF106"/>
  <sheetViews>
    <sheetView showGridLines="0" view="pageBreakPreview" topLeftCell="O1" zoomScaleNormal="110" zoomScaleSheetLayoutView="100" workbookViewId="0">
      <selection activeCell="Z17" sqref="Z17"/>
    </sheetView>
  </sheetViews>
  <sheetFormatPr defaultColWidth="8.75" defaultRowHeight="13.5"/>
  <cols>
    <col min="1" max="2" width="3.625" style="164" hidden="1" customWidth="1"/>
    <col min="3" max="3" width="3.375" style="164" hidden="1" customWidth="1"/>
    <col min="4" max="7" width="3.625" style="164" hidden="1" customWidth="1"/>
    <col min="8" max="8" width="4.875" style="164" hidden="1" customWidth="1"/>
    <col min="9" max="9" width="3.625" style="164" hidden="1" customWidth="1"/>
    <col min="10" max="10" width="6.375" style="164" hidden="1" customWidth="1"/>
    <col min="11" max="13" width="3.625" style="164" hidden="1" customWidth="1"/>
    <col min="14" max="14" width="2.75" style="164" hidden="1" customWidth="1"/>
    <col min="15" max="15" width="2.75" style="164" customWidth="1"/>
    <col min="16" max="16" width="12.875" style="164" bestFit="1" customWidth="1"/>
    <col min="17" max="17" width="21.625" style="164" bestFit="1" customWidth="1"/>
    <col min="18" max="18" width="17.5" style="164" bestFit="1" customWidth="1"/>
    <col min="19" max="19" width="8.625" style="216" customWidth="1"/>
    <col min="20" max="20" width="18.125" style="164" customWidth="1"/>
    <col min="21" max="21" width="16.5" style="216" bestFit="1" customWidth="1"/>
    <col min="22" max="25" width="10.5" style="164" hidden="1" customWidth="1"/>
    <col min="26" max="27" width="12.375" style="164" customWidth="1"/>
    <col min="28" max="28" width="1.75" style="164" customWidth="1"/>
    <col min="29" max="29" width="0.125" style="164" hidden="1" customWidth="1"/>
    <col min="30" max="31" width="11" style="164" hidden="1" customWidth="1"/>
    <col min="32" max="32" width="8.5" style="164" hidden="1" customWidth="1"/>
    <col min="33" max="16384" width="8.75" style="164"/>
  </cols>
  <sheetData>
    <row r="1" spans="1:32">
      <c r="Z1" s="866">
        <v>45901</v>
      </c>
      <c r="AA1" s="866"/>
    </row>
    <row r="2" spans="1:32" ht="29.25" customHeight="1">
      <c r="P2" s="217" t="s">
        <v>468</v>
      </c>
      <c r="Q2" s="217"/>
      <c r="R2" s="217"/>
      <c r="S2" s="164"/>
      <c r="T2" s="217"/>
      <c r="U2" s="217"/>
      <c r="V2" s="217"/>
      <c r="W2" s="217"/>
      <c r="X2" s="217"/>
      <c r="Y2" s="217"/>
      <c r="Z2" s="217"/>
      <c r="AA2" s="218" t="s">
        <v>469</v>
      </c>
    </row>
    <row r="3" spans="1:32" ht="20.100000000000001" customHeight="1">
      <c r="P3" s="867"/>
      <c r="Q3" s="867"/>
      <c r="R3" s="867"/>
      <c r="S3" s="867"/>
    </row>
    <row r="4" spans="1:32" ht="20.100000000000001" customHeight="1">
      <c r="H4" s="219"/>
      <c r="I4" s="219"/>
      <c r="J4" s="219"/>
      <c r="K4" s="219"/>
      <c r="L4" s="219"/>
      <c r="M4" s="219"/>
      <c r="P4" s="867"/>
      <c r="Q4" s="867"/>
      <c r="R4" s="867"/>
      <c r="S4" s="164"/>
      <c r="W4" s="220"/>
      <c r="Z4" s="868" t="s">
        <v>470</v>
      </c>
      <c r="AA4" s="868"/>
    </row>
    <row r="5" spans="1:32" ht="20.100000000000001" customHeight="1">
      <c r="H5" s="219"/>
      <c r="I5" s="219"/>
      <c r="J5" s="219"/>
      <c r="K5" s="219"/>
      <c r="L5" s="219"/>
      <c r="M5" s="219"/>
      <c r="P5" s="869"/>
      <c r="Q5" s="869"/>
      <c r="R5" s="869"/>
      <c r="S5" s="164"/>
      <c r="T5" s="870" t="s">
        <v>471</v>
      </c>
      <c r="U5" s="870"/>
      <c r="W5" s="220"/>
      <c r="Z5" s="871" t="s">
        <v>472</v>
      </c>
      <c r="AA5" s="871"/>
    </row>
    <row r="6" spans="1:32" ht="19.5" customHeight="1">
      <c r="A6" s="865" t="s">
        <v>473</v>
      </c>
      <c r="B6" s="865" t="s">
        <v>78</v>
      </c>
      <c r="C6" s="865" t="s">
        <v>65</v>
      </c>
      <c r="D6" s="865" t="s">
        <v>474</v>
      </c>
      <c r="E6" s="865" t="s">
        <v>475</v>
      </c>
      <c r="F6" s="865" t="s">
        <v>337</v>
      </c>
      <c r="G6" s="865" t="s">
        <v>476</v>
      </c>
      <c r="H6" s="872" t="s">
        <v>477</v>
      </c>
      <c r="I6" s="872" t="s">
        <v>315</v>
      </c>
      <c r="J6" s="872" t="s">
        <v>478</v>
      </c>
      <c r="K6" s="221"/>
      <c r="L6" s="221"/>
      <c r="M6" s="221"/>
      <c r="P6" s="166"/>
      <c r="Q6" s="166"/>
      <c r="R6" s="166"/>
      <c r="S6" s="167"/>
      <c r="T6" s="166"/>
      <c r="U6" s="167"/>
      <c r="V6" s="873" t="s">
        <v>479</v>
      </c>
      <c r="W6" s="874"/>
      <c r="X6" s="879" t="s">
        <v>480</v>
      </c>
      <c r="Y6" s="880"/>
      <c r="Z6" s="875" t="s">
        <v>481</v>
      </c>
      <c r="AA6" s="876"/>
      <c r="AB6" s="226"/>
      <c r="AC6" s="222" t="s">
        <v>479</v>
      </c>
      <c r="AD6" s="223"/>
      <c r="AE6" s="224" t="s">
        <v>480</v>
      </c>
      <c r="AF6" s="225"/>
    </row>
    <row r="7" spans="1:32" ht="19.5" customHeight="1">
      <c r="A7" s="865"/>
      <c r="B7" s="865"/>
      <c r="C7" s="865"/>
      <c r="D7" s="865"/>
      <c r="E7" s="865"/>
      <c r="F7" s="865"/>
      <c r="G7" s="865"/>
      <c r="H7" s="872"/>
      <c r="I7" s="872"/>
      <c r="J7" s="872"/>
      <c r="K7" s="221"/>
      <c r="L7" s="221"/>
      <c r="M7" s="221"/>
      <c r="P7" s="168" t="s">
        <v>315</v>
      </c>
      <c r="Q7" s="168" t="s">
        <v>316</v>
      </c>
      <c r="R7" s="168" t="s">
        <v>7</v>
      </c>
      <c r="S7" s="227"/>
      <c r="T7" s="168" t="s">
        <v>36</v>
      </c>
      <c r="U7" s="169" t="s">
        <v>317</v>
      </c>
      <c r="V7" s="228" t="s">
        <v>318</v>
      </c>
      <c r="W7" s="229" t="s">
        <v>482</v>
      </c>
      <c r="X7" s="228" t="s">
        <v>318</v>
      </c>
      <c r="Y7" s="229" t="s">
        <v>482</v>
      </c>
      <c r="Z7" s="877" t="s">
        <v>318</v>
      </c>
      <c r="AA7" s="878"/>
      <c r="AC7" s="228" t="s">
        <v>318</v>
      </c>
      <c r="AD7" s="229" t="s">
        <v>482</v>
      </c>
      <c r="AE7" s="228" t="s">
        <v>318</v>
      </c>
      <c r="AF7" s="229" t="s">
        <v>482</v>
      </c>
    </row>
    <row r="8" spans="1:32" ht="19.5" customHeight="1">
      <c r="P8" s="170"/>
      <c r="Q8" s="170"/>
      <c r="R8" s="170"/>
      <c r="S8" s="230"/>
      <c r="T8" s="170"/>
      <c r="U8" s="171"/>
      <c r="V8" s="231" t="s">
        <v>57</v>
      </c>
      <c r="W8" s="232" t="s">
        <v>57</v>
      </c>
      <c r="X8" s="231" t="s">
        <v>57</v>
      </c>
      <c r="Y8" s="232" t="s">
        <v>57</v>
      </c>
      <c r="Z8" s="233" t="s">
        <v>57</v>
      </c>
      <c r="AA8" s="233" t="s">
        <v>319</v>
      </c>
      <c r="AC8" s="231" t="s">
        <v>319</v>
      </c>
      <c r="AD8" s="232" t="s">
        <v>319</v>
      </c>
      <c r="AE8" s="231" t="s">
        <v>319</v>
      </c>
      <c r="AF8" s="232" t="s">
        <v>319</v>
      </c>
    </row>
    <row r="9" spans="1:32" ht="18.75" customHeight="1">
      <c r="A9" s="164">
        <v>1</v>
      </c>
      <c r="H9" s="164">
        <v>1</v>
      </c>
      <c r="I9" s="164">
        <v>1</v>
      </c>
      <c r="J9" s="164">
        <v>1</v>
      </c>
      <c r="P9" s="881" t="s">
        <v>320</v>
      </c>
      <c r="Q9" s="881" t="s">
        <v>321</v>
      </c>
      <c r="R9" s="881" t="s">
        <v>322</v>
      </c>
      <c r="S9" s="234">
        <v>1</v>
      </c>
      <c r="T9" s="172" t="s">
        <v>72</v>
      </c>
      <c r="U9" s="172" t="s">
        <v>67</v>
      </c>
      <c r="V9" s="235">
        <v>1950</v>
      </c>
      <c r="W9" s="236">
        <v>3710</v>
      </c>
      <c r="X9" s="235">
        <v>2880</v>
      </c>
      <c r="Y9" s="236">
        <v>5190</v>
      </c>
      <c r="Z9" s="237">
        <v>900</v>
      </c>
      <c r="AA9" s="206">
        <v>450</v>
      </c>
      <c r="AC9" s="235">
        <v>980</v>
      </c>
      <c r="AD9" s="236">
        <v>1860</v>
      </c>
      <c r="AE9" s="235">
        <v>1440</v>
      </c>
      <c r="AF9" s="236">
        <v>2600</v>
      </c>
    </row>
    <row r="10" spans="1:32" ht="20.100000000000001" customHeight="1">
      <c r="A10" s="164">
        <v>1</v>
      </c>
      <c r="D10" s="164">
        <v>1</v>
      </c>
      <c r="H10" s="164">
        <v>1</v>
      </c>
      <c r="I10" s="164">
        <v>1</v>
      </c>
      <c r="J10" s="164">
        <v>2</v>
      </c>
      <c r="P10" s="882"/>
      <c r="Q10" s="882"/>
      <c r="R10" s="882"/>
      <c r="S10" s="238">
        <v>2</v>
      </c>
      <c r="T10" s="173" t="s">
        <v>83</v>
      </c>
      <c r="U10" s="173" t="s">
        <v>67</v>
      </c>
      <c r="V10" s="239">
        <v>1580</v>
      </c>
      <c r="W10" s="240">
        <v>3010</v>
      </c>
      <c r="X10" s="239">
        <v>2880</v>
      </c>
      <c r="Y10" s="240">
        <v>5190</v>
      </c>
      <c r="Z10" s="237">
        <v>1300</v>
      </c>
      <c r="AA10" s="206">
        <v>650</v>
      </c>
      <c r="AC10" s="239">
        <v>790</v>
      </c>
      <c r="AD10" s="240">
        <v>1510</v>
      </c>
      <c r="AE10" s="239">
        <v>1440</v>
      </c>
      <c r="AF10" s="240">
        <v>2600</v>
      </c>
    </row>
    <row r="11" spans="1:32" ht="20.100000000000001" customHeight="1">
      <c r="A11" s="164">
        <v>1</v>
      </c>
      <c r="H11" s="164">
        <v>1</v>
      </c>
      <c r="I11" s="164">
        <v>1</v>
      </c>
      <c r="J11" s="164">
        <v>3</v>
      </c>
      <c r="P11" s="882"/>
      <c r="Q11" s="882"/>
      <c r="R11" s="882"/>
      <c r="S11" s="238">
        <v>3</v>
      </c>
      <c r="T11" s="173" t="s">
        <v>91</v>
      </c>
      <c r="U11" s="173" t="s">
        <v>67</v>
      </c>
      <c r="V11" s="239">
        <v>1950</v>
      </c>
      <c r="W11" s="240">
        <v>3710</v>
      </c>
      <c r="X11" s="239">
        <v>2880</v>
      </c>
      <c r="Y11" s="240">
        <v>5190</v>
      </c>
      <c r="Z11" s="237">
        <v>900</v>
      </c>
      <c r="AA11" s="206">
        <v>450</v>
      </c>
      <c r="AC11" s="239">
        <v>980</v>
      </c>
      <c r="AD11" s="240">
        <v>1860</v>
      </c>
      <c r="AE11" s="239">
        <v>1440</v>
      </c>
      <c r="AF11" s="240">
        <v>2600</v>
      </c>
    </row>
    <row r="12" spans="1:32" ht="20.100000000000001" customHeight="1">
      <c r="A12" s="164">
        <v>1</v>
      </c>
      <c r="D12" s="164">
        <v>1</v>
      </c>
      <c r="H12" s="164">
        <v>1</v>
      </c>
      <c r="I12" s="164">
        <v>1</v>
      </c>
      <c r="J12" s="164">
        <v>4</v>
      </c>
      <c r="P12" s="882"/>
      <c r="Q12" s="882"/>
      <c r="R12" s="882"/>
      <c r="S12" s="238">
        <v>4</v>
      </c>
      <c r="T12" s="173" t="s">
        <v>98</v>
      </c>
      <c r="U12" s="173" t="s">
        <v>67</v>
      </c>
      <c r="V12" s="239">
        <v>660</v>
      </c>
      <c r="W12" s="240" t="s">
        <v>162</v>
      </c>
      <c r="X12" s="239">
        <v>920</v>
      </c>
      <c r="Y12" s="240" t="s">
        <v>162</v>
      </c>
      <c r="Z12" s="237">
        <v>200</v>
      </c>
      <c r="AA12" s="206">
        <v>100</v>
      </c>
      <c r="AC12" s="239">
        <v>330</v>
      </c>
      <c r="AD12" s="240" t="s">
        <v>162</v>
      </c>
      <c r="AE12" s="239">
        <v>460</v>
      </c>
      <c r="AF12" s="240" t="s">
        <v>162</v>
      </c>
    </row>
    <row r="13" spans="1:32" ht="20.100000000000001" customHeight="1">
      <c r="A13" s="164">
        <v>1</v>
      </c>
      <c r="H13" s="164">
        <v>1</v>
      </c>
      <c r="I13" s="164">
        <v>1</v>
      </c>
      <c r="J13" s="164">
        <v>5</v>
      </c>
      <c r="P13" s="882"/>
      <c r="Q13" s="882"/>
      <c r="R13" s="882"/>
      <c r="S13" s="238">
        <v>5</v>
      </c>
      <c r="T13" s="173" t="s">
        <v>103</v>
      </c>
      <c r="U13" s="173" t="s">
        <v>67</v>
      </c>
      <c r="V13" s="239">
        <v>380</v>
      </c>
      <c r="W13" s="240" t="s">
        <v>162</v>
      </c>
      <c r="X13" s="239">
        <v>580</v>
      </c>
      <c r="Y13" s="240" t="s">
        <v>162</v>
      </c>
      <c r="Z13" s="237">
        <v>200</v>
      </c>
      <c r="AA13" s="206">
        <v>100</v>
      </c>
      <c r="AC13" s="239">
        <v>190</v>
      </c>
      <c r="AD13" s="240" t="s">
        <v>162</v>
      </c>
      <c r="AE13" s="239">
        <v>290</v>
      </c>
      <c r="AF13" s="240" t="s">
        <v>162</v>
      </c>
    </row>
    <row r="14" spans="1:32" ht="20.100000000000001" customHeight="1">
      <c r="A14" s="164">
        <v>1</v>
      </c>
      <c r="H14" s="164">
        <v>1</v>
      </c>
      <c r="I14" s="164">
        <v>1</v>
      </c>
      <c r="J14" s="164">
        <v>7</v>
      </c>
      <c r="P14" s="882"/>
      <c r="Q14" s="882"/>
      <c r="R14" s="882"/>
      <c r="S14" s="238">
        <v>7</v>
      </c>
      <c r="T14" s="173" t="s">
        <v>72</v>
      </c>
      <c r="U14" s="173" t="s">
        <v>244</v>
      </c>
      <c r="V14" s="239">
        <v>3510</v>
      </c>
      <c r="W14" s="240">
        <v>6670</v>
      </c>
      <c r="X14" s="239">
        <v>6850</v>
      </c>
      <c r="Y14" s="240">
        <v>11390</v>
      </c>
      <c r="Z14" s="237">
        <v>3300</v>
      </c>
      <c r="AA14" s="206">
        <v>1650</v>
      </c>
      <c r="AC14" s="239">
        <v>1760</v>
      </c>
      <c r="AD14" s="240">
        <v>3340</v>
      </c>
      <c r="AE14" s="239">
        <v>3430</v>
      </c>
      <c r="AF14" s="240">
        <v>5710</v>
      </c>
    </row>
    <row r="15" spans="1:32" ht="20.100000000000001" customHeight="1">
      <c r="A15" s="164">
        <v>1</v>
      </c>
      <c r="D15" s="164">
        <v>1</v>
      </c>
      <c r="H15" s="164">
        <v>1</v>
      </c>
      <c r="I15" s="164">
        <v>1</v>
      </c>
      <c r="J15" s="164">
        <v>8</v>
      </c>
      <c r="P15" s="882"/>
      <c r="Q15" s="882"/>
      <c r="R15" s="882"/>
      <c r="S15" s="238">
        <v>8</v>
      </c>
      <c r="T15" s="173" t="s">
        <v>83</v>
      </c>
      <c r="U15" s="173" t="s">
        <v>244</v>
      </c>
      <c r="V15" s="239">
        <v>3140</v>
      </c>
      <c r="W15" s="240">
        <v>5970</v>
      </c>
      <c r="X15" s="239">
        <v>6850</v>
      </c>
      <c r="Y15" s="240">
        <v>11390</v>
      </c>
      <c r="Z15" s="237">
        <v>3700</v>
      </c>
      <c r="AA15" s="206">
        <v>1850</v>
      </c>
      <c r="AC15" s="239">
        <v>1570</v>
      </c>
      <c r="AD15" s="240">
        <v>2990</v>
      </c>
      <c r="AE15" s="239">
        <v>3430</v>
      </c>
      <c r="AF15" s="240">
        <v>5710</v>
      </c>
    </row>
    <row r="16" spans="1:32" ht="20.100000000000001" customHeight="1">
      <c r="A16" s="164">
        <v>1</v>
      </c>
      <c r="D16" s="164">
        <v>1</v>
      </c>
      <c r="H16" s="164">
        <v>1</v>
      </c>
      <c r="I16" s="164">
        <v>1</v>
      </c>
      <c r="J16" s="164">
        <v>9</v>
      </c>
      <c r="P16" s="882"/>
      <c r="Q16" s="882"/>
      <c r="R16" s="883"/>
      <c r="S16" s="238">
        <v>9</v>
      </c>
      <c r="T16" s="173" t="s">
        <v>98</v>
      </c>
      <c r="U16" s="173" t="s">
        <v>244</v>
      </c>
      <c r="V16" s="239">
        <v>1820</v>
      </c>
      <c r="W16" s="240" t="s">
        <v>162</v>
      </c>
      <c r="X16" s="239">
        <v>2270</v>
      </c>
      <c r="Y16" s="240" t="s">
        <v>162</v>
      </c>
      <c r="Z16" s="237">
        <v>400</v>
      </c>
      <c r="AA16" s="206">
        <v>200</v>
      </c>
      <c r="AC16" s="239">
        <v>910</v>
      </c>
      <c r="AD16" s="240" t="s">
        <v>162</v>
      </c>
      <c r="AE16" s="239">
        <v>1140</v>
      </c>
      <c r="AF16" s="240" t="s">
        <v>162</v>
      </c>
    </row>
    <row r="17" spans="4:32" ht="20.100000000000001" customHeight="1">
      <c r="D17" s="164">
        <v>1</v>
      </c>
      <c r="H17" s="164">
        <v>1</v>
      </c>
      <c r="I17" s="164">
        <v>1</v>
      </c>
      <c r="J17" s="164">
        <v>42</v>
      </c>
      <c r="P17" s="882"/>
      <c r="Q17" s="882"/>
      <c r="R17" s="884" t="s">
        <v>323</v>
      </c>
      <c r="S17" s="238">
        <v>10</v>
      </c>
      <c r="T17" s="173" t="s">
        <v>110</v>
      </c>
      <c r="U17" s="173" t="s">
        <v>67</v>
      </c>
      <c r="V17" s="239">
        <v>1380</v>
      </c>
      <c r="W17" s="240">
        <v>2630</v>
      </c>
      <c r="X17" s="239">
        <v>3030</v>
      </c>
      <c r="Y17" s="240">
        <v>5460</v>
      </c>
      <c r="Z17" s="237">
        <v>1600</v>
      </c>
      <c r="AA17" s="206">
        <v>800</v>
      </c>
      <c r="AC17" s="239">
        <v>690</v>
      </c>
      <c r="AD17" s="240">
        <v>1320</v>
      </c>
      <c r="AE17" s="239">
        <v>1520</v>
      </c>
      <c r="AF17" s="240">
        <v>2740</v>
      </c>
    </row>
    <row r="18" spans="4:32" ht="20.100000000000001" customHeight="1">
      <c r="E18" s="164">
        <v>1</v>
      </c>
      <c r="H18" s="164">
        <v>1</v>
      </c>
      <c r="I18" s="164">
        <v>1</v>
      </c>
      <c r="J18" s="164">
        <v>43</v>
      </c>
      <c r="P18" s="882"/>
      <c r="Q18" s="882"/>
      <c r="R18" s="882"/>
      <c r="S18" s="238">
        <v>11</v>
      </c>
      <c r="T18" s="173" t="s">
        <v>111</v>
      </c>
      <c r="U18" s="173" t="s">
        <v>67</v>
      </c>
      <c r="V18" s="239">
        <v>1380</v>
      </c>
      <c r="W18" s="240">
        <v>2630</v>
      </c>
      <c r="X18" s="239">
        <v>3030</v>
      </c>
      <c r="Y18" s="240">
        <v>5460</v>
      </c>
      <c r="Z18" s="237">
        <v>1600</v>
      </c>
      <c r="AA18" s="206">
        <v>800</v>
      </c>
      <c r="AC18" s="239">
        <v>690</v>
      </c>
      <c r="AD18" s="240">
        <v>1320</v>
      </c>
      <c r="AE18" s="239">
        <v>1520</v>
      </c>
      <c r="AF18" s="240">
        <v>2740</v>
      </c>
    </row>
    <row r="19" spans="4:32" ht="20.100000000000001" customHeight="1">
      <c r="F19" s="164">
        <v>1</v>
      </c>
      <c r="H19" s="164">
        <v>1</v>
      </c>
      <c r="I19" s="164">
        <v>1</v>
      </c>
      <c r="J19" s="164">
        <v>44</v>
      </c>
      <c r="P19" s="882"/>
      <c r="Q19" s="882"/>
      <c r="R19" s="882"/>
      <c r="S19" s="238">
        <v>12</v>
      </c>
      <c r="T19" s="173" t="s">
        <v>112</v>
      </c>
      <c r="U19" s="173" t="s">
        <v>67</v>
      </c>
      <c r="V19" s="239">
        <v>1380</v>
      </c>
      <c r="W19" s="240">
        <v>2630</v>
      </c>
      <c r="X19" s="239">
        <v>3030</v>
      </c>
      <c r="Y19" s="240">
        <v>5460</v>
      </c>
      <c r="Z19" s="237">
        <v>1600</v>
      </c>
      <c r="AA19" s="206">
        <v>800</v>
      </c>
      <c r="AC19" s="239">
        <v>690</v>
      </c>
      <c r="AD19" s="240">
        <v>1320</v>
      </c>
      <c r="AE19" s="239">
        <v>1520</v>
      </c>
      <c r="AF19" s="240">
        <v>2740</v>
      </c>
    </row>
    <row r="20" spans="4:32" ht="20.100000000000001" customHeight="1">
      <c r="E20" s="164">
        <v>1</v>
      </c>
      <c r="F20" s="164">
        <v>1</v>
      </c>
      <c r="H20" s="164">
        <v>1</v>
      </c>
      <c r="I20" s="164">
        <v>1</v>
      </c>
      <c r="J20" s="164">
        <v>45</v>
      </c>
      <c r="P20" s="882"/>
      <c r="Q20" s="882"/>
      <c r="R20" s="882"/>
      <c r="S20" s="238">
        <v>13</v>
      </c>
      <c r="T20" s="173" t="s">
        <v>113</v>
      </c>
      <c r="U20" s="173" t="s">
        <v>67</v>
      </c>
      <c r="V20" s="239">
        <v>280</v>
      </c>
      <c r="W20" s="240" t="s">
        <v>162</v>
      </c>
      <c r="X20" s="239">
        <v>590</v>
      </c>
      <c r="Y20" s="240" t="s">
        <v>162</v>
      </c>
      <c r="Z20" s="237">
        <v>300</v>
      </c>
      <c r="AA20" s="206">
        <v>150</v>
      </c>
      <c r="AC20" s="239">
        <v>140</v>
      </c>
      <c r="AD20" s="240" t="s">
        <v>162</v>
      </c>
      <c r="AE20" s="239">
        <v>300</v>
      </c>
      <c r="AF20" s="240" t="s">
        <v>162</v>
      </c>
    </row>
    <row r="21" spans="4:32" ht="20.100000000000001" customHeight="1">
      <c r="D21" s="164">
        <v>1</v>
      </c>
      <c r="E21" s="164">
        <v>1</v>
      </c>
      <c r="H21" s="164">
        <v>1</v>
      </c>
      <c r="I21" s="164">
        <v>1</v>
      </c>
      <c r="J21" s="164">
        <v>46</v>
      </c>
      <c r="P21" s="882"/>
      <c r="Q21" s="882"/>
      <c r="R21" s="882"/>
      <c r="S21" s="238">
        <v>14</v>
      </c>
      <c r="T21" s="173" t="s">
        <v>114</v>
      </c>
      <c r="U21" s="173" t="s">
        <v>67</v>
      </c>
      <c r="V21" s="239">
        <v>570</v>
      </c>
      <c r="W21" s="240" t="s">
        <v>162</v>
      </c>
      <c r="X21" s="239">
        <v>1070</v>
      </c>
      <c r="Y21" s="240" t="s">
        <v>162</v>
      </c>
      <c r="Z21" s="237">
        <v>500</v>
      </c>
      <c r="AA21" s="206">
        <v>250</v>
      </c>
      <c r="AC21" s="239">
        <v>290</v>
      </c>
      <c r="AD21" s="240" t="s">
        <v>162</v>
      </c>
      <c r="AE21" s="239">
        <v>540</v>
      </c>
      <c r="AF21" s="240" t="s">
        <v>162</v>
      </c>
    </row>
    <row r="22" spans="4:32" ht="20.100000000000001" customHeight="1">
      <c r="D22" s="164">
        <v>1</v>
      </c>
      <c r="F22" s="164">
        <v>1</v>
      </c>
      <c r="H22" s="164">
        <v>1</v>
      </c>
      <c r="I22" s="164">
        <v>1</v>
      </c>
      <c r="J22" s="164">
        <v>47</v>
      </c>
      <c r="P22" s="882"/>
      <c r="Q22" s="882"/>
      <c r="R22" s="882"/>
      <c r="S22" s="238">
        <v>15</v>
      </c>
      <c r="T22" s="173" t="s">
        <v>116</v>
      </c>
      <c r="U22" s="173" t="s">
        <v>67</v>
      </c>
      <c r="V22" s="239">
        <v>660</v>
      </c>
      <c r="W22" s="240" t="s">
        <v>162</v>
      </c>
      <c r="X22" s="239">
        <v>1590</v>
      </c>
      <c r="Y22" s="240" t="s">
        <v>162</v>
      </c>
      <c r="Z22" s="237">
        <v>900</v>
      </c>
      <c r="AA22" s="206">
        <v>450</v>
      </c>
      <c r="AC22" s="239">
        <v>330</v>
      </c>
      <c r="AD22" s="240" t="s">
        <v>162</v>
      </c>
      <c r="AE22" s="239">
        <v>800</v>
      </c>
      <c r="AF22" s="240" t="s">
        <v>162</v>
      </c>
    </row>
    <row r="23" spans="4:32" ht="20.100000000000001" customHeight="1">
      <c r="D23" s="164">
        <v>1</v>
      </c>
      <c r="H23" s="164">
        <v>1</v>
      </c>
      <c r="I23" s="164">
        <v>1</v>
      </c>
      <c r="J23" s="164">
        <v>48</v>
      </c>
      <c r="P23" s="882"/>
      <c r="Q23" s="882"/>
      <c r="R23" s="882"/>
      <c r="S23" s="238">
        <v>16</v>
      </c>
      <c r="T23" s="173" t="s">
        <v>110</v>
      </c>
      <c r="U23" s="173" t="s">
        <v>115</v>
      </c>
      <c r="V23" s="239">
        <v>2270</v>
      </c>
      <c r="W23" s="240">
        <v>4310</v>
      </c>
      <c r="X23" s="239">
        <v>5300</v>
      </c>
      <c r="Y23" s="240">
        <v>10300</v>
      </c>
      <c r="Z23" s="237">
        <v>3000</v>
      </c>
      <c r="AA23" s="206">
        <v>1500</v>
      </c>
      <c r="AC23" s="239">
        <v>1140</v>
      </c>
      <c r="AD23" s="240">
        <v>2160</v>
      </c>
      <c r="AE23" s="239">
        <v>2660</v>
      </c>
      <c r="AF23" s="240">
        <v>5170</v>
      </c>
    </row>
    <row r="24" spans="4:32" ht="20.100000000000001" customHeight="1">
      <c r="E24" s="164">
        <v>1</v>
      </c>
      <c r="H24" s="164">
        <v>1</v>
      </c>
      <c r="I24" s="164">
        <v>1</v>
      </c>
      <c r="J24" s="164">
        <v>49</v>
      </c>
      <c r="P24" s="882"/>
      <c r="Q24" s="882"/>
      <c r="R24" s="882"/>
      <c r="S24" s="238">
        <v>17</v>
      </c>
      <c r="T24" s="173" t="s">
        <v>111</v>
      </c>
      <c r="U24" s="173" t="s">
        <v>115</v>
      </c>
      <c r="V24" s="239">
        <v>2270</v>
      </c>
      <c r="W24" s="240">
        <v>4310</v>
      </c>
      <c r="X24" s="239">
        <v>5300</v>
      </c>
      <c r="Y24" s="240">
        <v>10300</v>
      </c>
      <c r="Z24" s="237">
        <v>3000</v>
      </c>
      <c r="AA24" s="206">
        <v>1500</v>
      </c>
      <c r="AC24" s="239">
        <v>1140</v>
      </c>
      <c r="AD24" s="240">
        <v>2160</v>
      </c>
      <c r="AE24" s="239">
        <v>2660</v>
      </c>
      <c r="AF24" s="240">
        <v>5170</v>
      </c>
    </row>
    <row r="25" spans="4:32" ht="20.100000000000001" customHeight="1">
      <c r="F25" s="164">
        <v>1</v>
      </c>
      <c r="H25" s="164">
        <v>1</v>
      </c>
      <c r="I25" s="164">
        <v>1</v>
      </c>
      <c r="J25" s="164">
        <v>50</v>
      </c>
      <c r="P25" s="882"/>
      <c r="Q25" s="882"/>
      <c r="R25" s="882"/>
      <c r="S25" s="238">
        <v>18</v>
      </c>
      <c r="T25" s="173" t="s">
        <v>117</v>
      </c>
      <c r="U25" s="173" t="s">
        <v>115</v>
      </c>
      <c r="V25" s="239">
        <v>2270</v>
      </c>
      <c r="W25" s="240">
        <v>4310</v>
      </c>
      <c r="X25" s="239">
        <v>5300</v>
      </c>
      <c r="Y25" s="240">
        <v>10300</v>
      </c>
      <c r="Z25" s="237">
        <v>3000</v>
      </c>
      <c r="AA25" s="206">
        <v>1500</v>
      </c>
      <c r="AC25" s="239">
        <v>1140</v>
      </c>
      <c r="AD25" s="240">
        <v>2160</v>
      </c>
      <c r="AE25" s="239">
        <v>2660</v>
      </c>
      <c r="AF25" s="240">
        <v>5170</v>
      </c>
    </row>
    <row r="26" spans="4:32" ht="20.100000000000001" customHeight="1">
      <c r="D26" s="164">
        <v>1</v>
      </c>
      <c r="E26" s="164">
        <v>1</v>
      </c>
      <c r="H26" s="164">
        <v>1</v>
      </c>
      <c r="I26" s="164">
        <v>1</v>
      </c>
      <c r="J26" s="164">
        <v>51</v>
      </c>
      <c r="P26" s="882"/>
      <c r="Q26" s="882"/>
      <c r="R26" s="882"/>
      <c r="S26" s="238">
        <v>19</v>
      </c>
      <c r="T26" s="173" t="s">
        <v>114</v>
      </c>
      <c r="U26" s="173" t="s">
        <v>115</v>
      </c>
      <c r="V26" s="239">
        <v>1200</v>
      </c>
      <c r="W26" s="240" t="s">
        <v>162</v>
      </c>
      <c r="X26" s="239">
        <v>1900</v>
      </c>
      <c r="Y26" s="240" t="s">
        <v>162</v>
      </c>
      <c r="Z26" s="237">
        <v>700</v>
      </c>
      <c r="AA26" s="206">
        <v>350</v>
      </c>
      <c r="AC26" s="239">
        <v>600</v>
      </c>
      <c r="AD26" s="240" t="s">
        <v>162</v>
      </c>
      <c r="AE26" s="239">
        <v>960</v>
      </c>
      <c r="AF26" s="240" t="s">
        <v>162</v>
      </c>
    </row>
    <row r="27" spans="4:32" ht="20.100000000000001" customHeight="1">
      <c r="D27" s="164">
        <v>1</v>
      </c>
      <c r="F27" s="164">
        <v>1</v>
      </c>
      <c r="H27" s="164">
        <v>1</v>
      </c>
      <c r="I27" s="164">
        <v>1</v>
      </c>
      <c r="J27" s="164">
        <v>52</v>
      </c>
      <c r="P27" s="882"/>
      <c r="Q27" s="882"/>
      <c r="R27" s="882"/>
      <c r="S27" s="238">
        <v>20</v>
      </c>
      <c r="T27" s="173" t="s">
        <v>116</v>
      </c>
      <c r="U27" s="173" t="s">
        <v>115</v>
      </c>
      <c r="V27" s="239">
        <v>1290</v>
      </c>
      <c r="W27" s="240" t="s">
        <v>162</v>
      </c>
      <c r="X27" s="239">
        <v>2750</v>
      </c>
      <c r="Y27" s="240" t="s">
        <v>162</v>
      </c>
      <c r="Z27" s="237">
        <v>1400</v>
      </c>
      <c r="AA27" s="206">
        <v>700</v>
      </c>
      <c r="AC27" s="239">
        <v>650</v>
      </c>
      <c r="AD27" s="240" t="s">
        <v>162</v>
      </c>
      <c r="AE27" s="239">
        <v>1380</v>
      </c>
      <c r="AF27" s="240" t="s">
        <v>162</v>
      </c>
    </row>
    <row r="28" spans="4:32" ht="20.100000000000001" customHeight="1">
      <c r="E28" s="164">
        <v>1</v>
      </c>
      <c r="F28" s="164">
        <v>1</v>
      </c>
      <c r="H28" s="164">
        <v>1</v>
      </c>
      <c r="I28" s="164">
        <v>1</v>
      </c>
      <c r="J28" s="164">
        <v>53</v>
      </c>
      <c r="P28" s="882"/>
      <c r="Q28" s="882"/>
      <c r="R28" s="883"/>
      <c r="S28" s="238">
        <v>21</v>
      </c>
      <c r="T28" s="173" t="s">
        <v>113</v>
      </c>
      <c r="U28" s="173" t="s">
        <v>115</v>
      </c>
      <c r="V28" s="239">
        <v>590</v>
      </c>
      <c r="W28" s="240" t="s">
        <v>162</v>
      </c>
      <c r="X28" s="239">
        <v>930</v>
      </c>
      <c r="Y28" s="240" t="s">
        <v>162</v>
      </c>
      <c r="Z28" s="237">
        <v>300</v>
      </c>
      <c r="AA28" s="206">
        <v>150</v>
      </c>
      <c r="AC28" s="239">
        <v>300</v>
      </c>
      <c r="AD28" s="240" t="s">
        <v>162</v>
      </c>
      <c r="AE28" s="239">
        <v>470</v>
      </c>
      <c r="AF28" s="240" t="s">
        <v>162</v>
      </c>
    </row>
    <row r="29" spans="4:32" ht="20.100000000000001" customHeight="1">
      <c r="D29" s="164">
        <v>1</v>
      </c>
      <c r="H29" s="164">
        <v>1</v>
      </c>
      <c r="I29" s="164">
        <v>1</v>
      </c>
      <c r="J29" s="164">
        <v>107</v>
      </c>
      <c r="P29" s="882"/>
      <c r="Q29" s="883"/>
      <c r="R29" s="241" t="s">
        <v>118</v>
      </c>
      <c r="S29" s="242">
        <v>22</v>
      </c>
      <c r="T29" s="241" t="s">
        <v>118</v>
      </c>
      <c r="U29" s="241" t="s">
        <v>115</v>
      </c>
      <c r="V29" s="243">
        <v>2770</v>
      </c>
      <c r="W29" s="244">
        <v>5270</v>
      </c>
      <c r="X29" s="243">
        <v>5460</v>
      </c>
      <c r="Y29" s="244">
        <v>9290</v>
      </c>
      <c r="Z29" s="237">
        <v>2600</v>
      </c>
      <c r="AA29" s="206">
        <v>1300</v>
      </c>
      <c r="AC29" s="239">
        <v>1390</v>
      </c>
      <c r="AD29" s="240">
        <v>2640</v>
      </c>
      <c r="AE29" s="239">
        <v>2730</v>
      </c>
      <c r="AF29" s="240">
        <v>4650</v>
      </c>
    </row>
    <row r="30" spans="4:32" ht="20.100000000000001" customHeight="1">
      <c r="F30" s="164">
        <v>1</v>
      </c>
      <c r="H30" s="164">
        <v>2</v>
      </c>
      <c r="I30" s="164">
        <v>1</v>
      </c>
      <c r="J30" s="164">
        <v>16</v>
      </c>
      <c r="P30" s="882"/>
      <c r="Q30" s="884" t="s">
        <v>324</v>
      </c>
      <c r="R30" s="884" t="s">
        <v>325</v>
      </c>
      <c r="S30" s="238">
        <v>23</v>
      </c>
      <c r="T30" s="173" t="s">
        <v>119</v>
      </c>
      <c r="U30" s="173" t="s">
        <v>67</v>
      </c>
      <c r="V30" s="239">
        <v>2670</v>
      </c>
      <c r="W30" s="240">
        <v>5070</v>
      </c>
      <c r="X30" s="239">
        <v>3840</v>
      </c>
      <c r="Y30" s="240">
        <v>6530</v>
      </c>
      <c r="Z30" s="237">
        <v>1100</v>
      </c>
      <c r="AA30" s="206">
        <v>550</v>
      </c>
      <c r="AC30" s="239">
        <v>1340</v>
      </c>
      <c r="AD30" s="240">
        <v>2540</v>
      </c>
      <c r="AE30" s="239">
        <v>1920</v>
      </c>
      <c r="AF30" s="240">
        <v>3270</v>
      </c>
    </row>
    <row r="31" spans="4:32" ht="20.100000000000001" customHeight="1">
      <c r="E31" s="164">
        <v>1</v>
      </c>
      <c r="H31" s="164">
        <v>2</v>
      </c>
      <c r="I31" s="164">
        <v>1</v>
      </c>
      <c r="J31" s="164">
        <v>17</v>
      </c>
      <c r="P31" s="882"/>
      <c r="Q31" s="882"/>
      <c r="R31" s="882"/>
      <c r="S31" s="238">
        <v>24</v>
      </c>
      <c r="T31" s="173" t="s">
        <v>120</v>
      </c>
      <c r="U31" s="173" t="s">
        <v>67</v>
      </c>
      <c r="V31" s="239">
        <v>3020</v>
      </c>
      <c r="W31" s="240">
        <v>5730</v>
      </c>
      <c r="X31" s="239">
        <v>4000</v>
      </c>
      <c r="Y31" s="240">
        <v>6800</v>
      </c>
      <c r="Z31" s="237">
        <v>900</v>
      </c>
      <c r="AA31" s="206">
        <v>450</v>
      </c>
      <c r="AC31" s="239">
        <v>1510</v>
      </c>
      <c r="AD31" s="240">
        <v>2870</v>
      </c>
      <c r="AE31" s="239">
        <v>2000</v>
      </c>
      <c r="AF31" s="240">
        <v>3400</v>
      </c>
    </row>
    <row r="32" spans="4:32" ht="20.100000000000001" customHeight="1">
      <c r="D32" s="164">
        <v>1</v>
      </c>
      <c r="H32" s="164">
        <v>2</v>
      </c>
      <c r="I32" s="164">
        <v>1</v>
      </c>
      <c r="J32" s="164">
        <v>18</v>
      </c>
      <c r="P32" s="882"/>
      <c r="Q32" s="882"/>
      <c r="R32" s="882"/>
      <c r="S32" s="238">
        <v>25</v>
      </c>
      <c r="T32" s="173" t="s">
        <v>121</v>
      </c>
      <c r="U32" s="173" t="s">
        <v>67</v>
      </c>
      <c r="V32" s="239">
        <v>3480</v>
      </c>
      <c r="W32" s="240">
        <v>6610</v>
      </c>
      <c r="X32" s="239">
        <v>4370</v>
      </c>
      <c r="Y32" s="240">
        <v>7430</v>
      </c>
      <c r="Z32" s="237">
        <v>800</v>
      </c>
      <c r="AA32" s="206">
        <v>450</v>
      </c>
      <c r="AC32" s="239">
        <v>1740</v>
      </c>
      <c r="AD32" s="240">
        <v>3310</v>
      </c>
      <c r="AE32" s="239">
        <v>2190</v>
      </c>
      <c r="AF32" s="240">
        <v>3720</v>
      </c>
    </row>
    <row r="33" spans="1:32" ht="20.100000000000001" customHeight="1">
      <c r="A33" s="164">
        <v>1</v>
      </c>
      <c r="H33" s="164">
        <v>2</v>
      </c>
      <c r="I33" s="164">
        <v>1</v>
      </c>
      <c r="J33" s="164">
        <v>19</v>
      </c>
      <c r="P33" s="882"/>
      <c r="Q33" s="882"/>
      <c r="R33" s="882"/>
      <c r="S33" s="238">
        <v>26</v>
      </c>
      <c r="T33" s="173" t="s">
        <v>122</v>
      </c>
      <c r="U33" s="173" t="s">
        <v>67</v>
      </c>
      <c r="V33" s="239">
        <v>4290</v>
      </c>
      <c r="W33" s="240" t="s">
        <v>162</v>
      </c>
      <c r="X33" s="239">
        <v>4750</v>
      </c>
      <c r="Y33" s="240">
        <v>8080</v>
      </c>
      <c r="Z33" s="237">
        <v>400</v>
      </c>
      <c r="AA33" s="206">
        <v>200</v>
      </c>
      <c r="AC33" s="239">
        <v>2150</v>
      </c>
      <c r="AD33" s="240" t="s">
        <v>162</v>
      </c>
      <c r="AE33" s="239">
        <v>2380</v>
      </c>
      <c r="AF33" s="240">
        <v>4050</v>
      </c>
    </row>
    <row r="34" spans="1:32" ht="20.100000000000001" customHeight="1">
      <c r="A34" s="164">
        <v>1</v>
      </c>
      <c r="H34" s="164">
        <v>2</v>
      </c>
      <c r="I34" s="164">
        <v>1</v>
      </c>
      <c r="J34" s="164">
        <v>20</v>
      </c>
      <c r="P34" s="882"/>
      <c r="Q34" s="882"/>
      <c r="R34" s="882"/>
      <c r="S34" s="238">
        <v>27</v>
      </c>
      <c r="T34" s="173" t="s">
        <v>123</v>
      </c>
      <c r="U34" s="173" t="s">
        <v>67</v>
      </c>
      <c r="V34" s="239">
        <v>4640</v>
      </c>
      <c r="W34" s="240" t="s">
        <v>162</v>
      </c>
      <c r="X34" s="239">
        <v>4930</v>
      </c>
      <c r="Y34" s="240">
        <v>8390</v>
      </c>
      <c r="Z34" s="237">
        <v>200</v>
      </c>
      <c r="AA34" s="206">
        <v>150</v>
      </c>
      <c r="AC34" s="239">
        <v>2320</v>
      </c>
      <c r="AD34" s="240" t="s">
        <v>162</v>
      </c>
      <c r="AE34" s="239">
        <v>2470</v>
      </c>
      <c r="AF34" s="240">
        <v>4200</v>
      </c>
    </row>
    <row r="35" spans="1:32" ht="20.100000000000001" customHeight="1">
      <c r="A35" s="164">
        <v>1</v>
      </c>
      <c r="E35" s="164">
        <v>1</v>
      </c>
      <c r="F35" s="164">
        <v>1</v>
      </c>
      <c r="H35" s="164">
        <v>2</v>
      </c>
      <c r="I35" s="164">
        <v>1</v>
      </c>
      <c r="J35" s="164">
        <v>21</v>
      </c>
      <c r="P35" s="882"/>
      <c r="Q35" s="882"/>
      <c r="R35" s="882"/>
      <c r="S35" s="238">
        <v>28</v>
      </c>
      <c r="T35" s="173" t="s">
        <v>124</v>
      </c>
      <c r="U35" s="173" t="s">
        <v>67</v>
      </c>
      <c r="V35" s="239">
        <v>280</v>
      </c>
      <c r="W35" s="240" t="s">
        <v>162</v>
      </c>
      <c r="X35" s="239">
        <v>480</v>
      </c>
      <c r="Y35" s="240" t="s">
        <v>483</v>
      </c>
      <c r="Z35" s="237">
        <v>200</v>
      </c>
      <c r="AA35" s="206">
        <v>100</v>
      </c>
      <c r="AC35" s="239">
        <v>140</v>
      </c>
      <c r="AD35" s="240" t="s">
        <v>162</v>
      </c>
      <c r="AE35" s="239">
        <v>240</v>
      </c>
      <c r="AF35" s="240">
        <v>0</v>
      </c>
    </row>
    <row r="36" spans="1:32" ht="20.100000000000001" customHeight="1">
      <c r="D36" s="164">
        <v>1</v>
      </c>
      <c r="F36" s="164">
        <v>1</v>
      </c>
      <c r="H36" s="164">
        <v>2</v>
      </c>
      <c r="I36" s="164">
        <v>1</v>
      </c>
      <c r="J36" s="164">
        <v>22</v>
      </c>
      <c r="P36" s="882"/>
      <c r="Q36" s="882"/>
      <c r="R36" s="882"/>
      <c r="S36" s="238">
        <v>29</v>
      </c>
      <c r="T36" s="173" t="s">
        <v>125</v>
      </c>
      <c r="U36" s="173" t="s">
        <v>67</v>
      </c>
      <c r="V36" s="239">
        <v>860</v>
      </c>
      <c r="W36" s="240" t="s">
        <v>162</v>
      </c>
      <c r="X36" s="239">
        <v>1230</v>
      </c>
      <c r="Y36" s="240" t="s">
        <v>483</v>
      </c>
      <c r="Z36" s="237">
        <v>300</v>
      </c>
      <c r="AA36" s="206">
        <v>150</v>
      </c>
      <c r="AC36" s="239">
        <v>430</v>
      </c>
      <c r="AD36" s="240" t="s">
        <v>162</v>
      </c>
      <c r="AE36" s="239">
        <v>620</v>
      </c>
      <c r="AF36" s="240">
        <v>0</v>
      </c>
    </row>
    <row r="37" spans="1:32" ht="20.100000000000001" customHeight="1">
      <c r="A37" s="164">
        <v>1</v>
      </c>
      <c r="F37" s="164">
        <v>1</v>
      </c>
      <c r="H37" s="164">
        <v>2</v>
      </c>
      <c r="I37" s="164">
        <v>1</v>
      </c>
      <c r="J37" s="164">
        <v>23</v>
      </c>
      <c r="P37" s="882"/>
      <c r="Q37" s="882"/>
      <c r="R37" s="882"/>
      <c r="S37" s="238">
        <v>30</v>
      </c>
      <c r="T37" s="173" t="s">
        <v>126</v>
      </c>
      <c r="U37" s="173" t="s">
        <v>67</v>
      </c>
      <c r="V37" s="239">
        <v>1500</v>
      </c>
      <c r="W37" s="240" t="s">
        <v>162</v>
      </c>
      <c r="X37" s="239">
        <v>2520</v>
      </c>
      <c r="Y37" s="240" t="s">
        <v>483</v>
      </c>
      <c r="Z37" s="237">
        <v>1000</v>
      </c>
      <c r="AA37" s="206">
        <v>500</v>
      </c>
      <c r="AC37" s="239">
        <v>750</v>
      </c>
      <c r="AD37" s="240" t="s">
        <v>162</v>
      </c>
      <c r="AE37" s="239">
        <v>1260</v>
      </c>
      <c r="AF37" s="240">
        <v>0</v>
      </c>
    </row>
    <row r="38" spans="1:32" ht="20.100000000000001" customHeight="1">
      <c r="A38" s="164">
        <v>1</v>
      </c>
      <c r="F38" s="164">
        <v>1</v>
      </c>
      <c r="H38" s="164">
        <v>2</v>
      </c>
      <c r="I38" s="164">
        <v>1</v>
      </c>
      <c r="J38" s="164">
        <v>24</v>
      </c>
      <c r="P38" s="882"/>
      <c r="Q38" s="882"/>
      <c r="R38" s="882"/>
      <c r="S38" s="238">
        <v>31</v>
      </c>
      <c r="T38" s="173" t="s">
        <v>127</v>
      </c>
      <c r="U38" s="173" t="s">
        <v>67</v>
      </c>
      <c r="V38" s="239">
        <v>1680</v>
      </c>
      <c r="W38" s="240" t="s">
        <v>162</v>
      </c>
      <c r="X38" s="239">
        <v>2890</v>
      </c>
      <c r="Y38" s="240" t="s">
        <v>483</v>
      </c>
      <c r="Z38" s="237">
        <v>1200</v>
      </c>
      <c r="AA38" s="206">
        <v>600</v>
      </c>
      <c r="AC38" s="239">
        <v>840</v>
      </c>
      <c r="AD38" s="240" t="s">
        <v>162</v>
      </c>
      <c r="AE38" s="239">
        <v>1450</v>
      </c>
      <c r="AF38" s="240">
        <v>0</v>
      </c>
    </row>
    <row r="39" spans="1:32" ht="20.100000000000001" customHeight="1">
      <c r="D39" s="164">
        <v>1</v>
      </c>
      <c r="E39" s="164">
        <v>1</v>
      </c>
      <c r="H39" s="164">
        <v>2</v>
      </c>
      <c r="I39" s="164">
        <v>1</v>
      </c>
      <c r="J39" s="164">
        <v>25</v>
      </c>
      <c r="P39" s="882"/>
      <c r="Q39" s="882"/>
      <c r="R39" s="882"/>
      <c r="S39" s="238">
        <v>32</v>
      </c>
      <c r="T39" s="173" t="s">
        <v>128</v>
      </c>
      <c r="U39" s="173" t="s">
        <v>67</v>
      </c>
      <c r="V39" s="239">
        <v>570</v>
      </c>
      <c r="W39" s="240" t="s">
        <v>162</v>
      </c>
      <c r="X39" s="239">
        <v>960</v>
      </c>
      <c r="Y39" s="240" t="s">
        <v>483</v>
      </c>
      <c r="Z39" s="237">
        <v>300</v>
      </c>
      <c r="AA39" s="206">
        <v>150</v>
      </c>
      <c r="AC39" s="239">
        <v>290</v>
      </c>
      <c r="AD39" s="240" t="s">
        <v>162</v>
      </c>
      <c r="AE39" s="239">
        <v>480</v>
      </c>
      <c r="AF39" s="240">
        <v>0</v>
      </c>
    </row>
    <row r="40" spans="1:32" ht="20.100000000000001" customHeight="1">
      <c r="A40" s="164">
        <v>1</v>
      </c>
      <c r="E40" s="164">
        <v>1</v>
      </c>
      <c r="H40" s="164">
        <v>2</v>
      </c>
      <c r="I40" s="164">
        <v>1</v>
      </c>
      <c r="J40" s="164">
        <v>26</v>
      </c>
      <c r="P40" s="882"/>
      <c r="Q40" s="882"/>
      <c r="R40" s="882"/>
      <c r="S40" s="238">
        <v>33</v>
      </c>
      <c r="T40" s="173" t="s">
        <v>129</v>
      </c>
      <c r="U40" s="173" t="s">
        <v>67</v>
      </c>
      <c r="V40" s="239">
        <v>1310</v>
      </c>
      <c r="W40" s="240" t="s">
        <v>162</v>
      </c>
      <c r="X40" s="239">
        <v>2080</v>
      </c>
      <c r="Y40" s="240" t="s">
        <v>483</v>
      </c>
      <c r="Z40" s="237">
        <v>700</v>
      </c>
      <c r="AA40" s="206">
        <v>350</v>
      </c>
      <c r="AC40" s="239">
        <v>660</v>
      </c>
      <c r="AD40" s="240" t="s">
        <v>162</v>
      </c>
      <c r="AE40" s="239">
        <v>1040</v>
      </c>
      <c r="AF40" s="240">
        <v>0</v>
      </c>
    </row>
    <row r="41" spans="1:32" ht="20.100000000000001" customHeight="1">
      <c r="A41" s="164">
        <v>1</v>
      </c>
      <c r="E41" s="164">
        <v>1</v>
      </c>
      <c r="H41" s="164">
        <v>2</v>
      </c>
      <c r="I41" s="164">
        <v>1</v>
      </c>
      <c r="J41" s="164">
        <v>27</v>
      </c>
      <c r="P41" s="882"/>
      <c r="Q41" s="882"/>
      <c r="R41" s="882"/>
      <c r="S41" s="238">
        <v>34</v>
      </c>
      <c r="T41" s="173" t="s">
        <v>130</v>
      </c>
      <c r="U41" s="173" t="s">
        <v>67</v>
      </c>
      <c r="V41" s="239">
        <v>1500</v>
      </c>
      <c r="W41" s="240" t="s">
        <v>162</v>
      </c>
      <c r="X41" s="239">
        <v>2600</v>
      </c>
      <c r="Y41" s="240" t="s">
        <v>483</v>
      </c>
      <c r="Z41" s="237">
        <v>1100</v>
      </c>
      <c r="AA41" s="206">
        <v>550</v>
      </c>
      <c r="AC41" s="239">
        <v>750</v>
      </c>
      <c r="AD41" s="240" t="s">
        <v>162</v>
      </c>
      <c r="AE41" s="239">
        <v>1300</v>
      </c>
      <c r="AF41" s="240">
        <v>0</v>
      </c>
    </row>
    <row r="42" spans="1:32" ht="20.100000000000001" customHeight="1">
      <c r="A42" s="164">
        <v>1</v>
      </c>
      <c r="D42" s="164">
        <v>1</v>
      </c>
      <c r="H42" s="164">
        <v>2</v>
      </c>
      <c r="I42" s="164">
        <v>1</v>
      </c>
      <c r="J42" s="164">
        <v>28</v>
      </c>
      <c r="P42" s="882"/>
      <c r="Q42" s="882"/>
      <c r="R42" s="882"/>
      <c r="S42" s="238">
        <v>35</v>
      </c>
      <c r="T42" s="173" t="s">
        <v>131</v>
      </c>
      <c r="U42" s="173" t="s">
        <v>67</v>
      </c>
      <c r="V42" s="239">
        <v>760</v>
      </c>
      <c r="W42" s="240" t="s">
        <v>162</v>
      </c>
      <c r="X42" s="239">
        <v>1240</v>
      </c>
      <c r="Y42" s="240" t="s">
        <v>483</v>
      </c>
      <c r="Z42" s="237">
        <v>400</v>
      </c>
      <c r="AA42" s="206">
        <v>200</v>
      </c>
      <c r="AC42" s="239">
        <v>380</v>
      </c>
      <c r="AD42" s="240" t="s">
        <v>162</v>
      </c>
      <c r="AE42" s="239">
        <v>620</v>
      </c>
      <c r="AF42" s="240">
        <v>0</v>
      </c>
    </row>
    <row r="43" spans="1:32" ht="20.100000000000001" customHeight="1">
      <c r="A43" s="164">
        <v>1</v>
      </c>
      <c r="D43" s="164">
        <v>1</v>
      </c>
      <c r="H43" s="164">
        <v>2</v>
      </c>
      <c r="I43" s="164">
        <v>1</v>
      </c>
      <c r="J43" s="164">
        <v>29</v>
      </c>
      <c r="P43" s="882"/>
      <c r="Q43" s="882"/>
      <c r="R43" s="882"/>
      <c r="S43" s="238">
        <v>36</v>
      </c>
      <c r="T43" s="173" t="s">
        <v>134</v>
      </c>
      <c r="U43" s="173" t="s">
        <v>67</v>
      </c>
      <c r="V43" s="239">
        <v>950</v>
      </c>
      <c r="W43" s="240" t="s">
        <v>162</v>
      </c>
      <c r="X43" s="239">
        <v>1660</v>
      </c>
      <c r="Y43" s="240" t="s">
        <v>483</v>
      </c>
      <c r="Z43" s="237">
        <v>700</v>
      </c>
      <c r="AA43" s="206">
        <v>350</v>
      </c>
      <c r="AC43" s="239">
        <v>480</v>
      </c>
      <c r="AD43" s="240" t="s">
        <v>162</v>
      </c>
      <c r="AE43" s="239">
        <v>830</v>
      </c>
      <c r="AF43" s="240">
        <v>0</v>
      </c>
    </row>
    <row r="44" spans="1:32" ht="20.100000000000001" customHeight="1">
      <c r="A44" s="164">
        <v>1</v>
      </c>
      <c r="H44" s="164">
        <v>2</v>
      </c>
      <c r="I44" s="164">
        <v>1</v>
      </c>
      <c r="J44" s="164">
        <v>30</v>
      </c>
      <c r="P44" s="882"/>
      <c r="Q44" s="883"/>
      <c r="R44" s="883"/>
      <c r="S44" s="238">
        <v>37</v>
      </c>
      <c r="T44" s="173" t="s">
        <v>135</v>
      </c>
      <c r="U44" s="173" t="s">
        <v>67</v>
      </c>
      <c r="V44" s="239">
        <v>380</v>
      </c>
      <c r="W44" s="240" t="s">
        <v>162</v>
      </c>
      <c r="X44" s="239">
        <v>650</v>
      </c>
      <c r="Y44" s="240" t="s">
        <v>483</v>
      </c>
      <c r="Z44" s="237">
        <v>200</v>
      </c>
      <c r="AA44" s="206">
        <v>100</v>
      </c>
      <c r="AC44" s="239">
        <v>190</v>
      </c>
      <c r="AD44" s="240" t="s">
        <v>162</v>
      </c>
      <c r="AE44" s="239">
        <v>330</v>
      </c>
      <c r="AF44" s="240">
        <v>0</v>
      </c>
    </row>
    <row r="45" spans="1:32" ht="20.100000000000001" customHeight="1">
      <c r="D45" s="164">
        <v>1</v>
      </c>
      <c r="H45" s="164">
        <v>3</v>
      </c>
      <c r="I45" s="164">
        <v>1</v>
      </c>
      <c r="J45" s="164">
        <v>31</v>
      </c>
      <c r="P45" s="882"/>
      <c r="Q45" s="245" t="s">
        <v>326</v>
      </c>
      <c r="R45" s="246" t="s">
        <v>136</v>
      </c>
      <c r="S45" s="247">
        <v>38</v>
      </c>
      <c r="T45" s="246" t="s">
        <v>136</v>
      </c>
      <c r="U45" s="246" t="s">
        <v>115</v>
      </c>
      <c r="V45" s="248">
        <v>2580</v>
      </c>
      <c r="W45" s="249">
        <v>4910</v>
      </c>
      <c r="X45" s="250">
        <v>6600</v>
      </c>
      <c r="Y45" s="249">
        <v>7400</v>
      </c>
      <c r="Z45" s="251">
        <v>4000</v>
      </c>
      <c r="AA45" s="207">
        <v>2000</v>
      </c>
      <c r="AC45" s="239">
        <v>1290</v>
      </c>
      <c r="AD45" s="240">
        <v>2460</v>
      </c>
      <c r="AE45" s="252">
        <v>3300</v>
      </c>
      <c r="AF45" s="240">
        <v>3700</v>
      </c>
    </row>
    <row r="46" spans="1:32" ht="20.100000000000001" customHeight="1">
      <c r="D46" s="164">
        <v>1</v>
      </c>
      <c r="H46" s="164">
        <v>4</v>
      </c>
      <c r="I46" s="164">
        <v>1</v>
      </c>
      <c r="J46" s="164">
        <v>55</v>
      </c>
      <c r="P46" s="882"/>
      <c r="Q46" s="884" t="s">
        <v>327</v>
      </c>
      <c r="R46" s="884" t="s">
        <v>484</v>
      </c>
      <c r="S46" s="238">
        <v>40</v>
      </c>
      <c r="T46" s="173" t="s">
        <v>144</v>
      </c>
      <c r="U46" s="173" t="s">
        <v>485</v>
      </c>
      <c r="V46" s="239">
        <v>380</v>
      </c>
      <c r="W46" s="240" t="s">
        <v>162</v>
      </c>
      <c r="X46" s="239">
        <v>860</v>
      </c>
      <c r="Y46" s="240" t="s">
        <v>162</v>
      </c>
      <c r="Z46" s="237">
        <v>400</v>
      </c>
      <c r="AA46" s="206">
        <v>200</v>
      </c>
      <c r="AC46" s="239">
        <v>190</v>
      </c>
      <c r="AD46" s="240" t="s">
        <v>162</v>
      </c>
      <c r="AE46" s="239">
        <v>430</v>
      </c>
      <c r="AF46" s="240" t="s">
        <v>162</v>
      </c>
    </row>
    <row r="47" spans="1:32" ht="20.100000000000001" customHeight="1">
      <c r="A47" s="164">
        <v>1</v>
      </c>
      <c r="D47" s="164">
        <v>1</v>
      </c>
      <c r="H47" s="164">
        <v>4</v>
      </c>
      <c r="I47" s="164">
        <v>1</v>
      </c>
      <c r="J47" s="164">
        <v>56</v>
      </c>
      <c r="P47" s="882"/>
      <c r="Q47" s="882"/>
      <c r="R47" s="882"/>
      <c r="S47" s="238">
        <v>41</v>
      </c>
      <c r="T47" s="173" t="s">
        <v>145</v>
      </c>
      <c r="U47" s="173" t="s">
        <v>485</v>
      </c>
      <c r="V47" s="239">
        <v>660</v>
      </c>
      <c r="W47" s="240" t="s">
        <v>162</v>
      </c>
      <c r="X47" s="239">
        <v>1410</v>
      </c>
      <c r="Y47" s="240" t="s">
        <v>162</v>
      </c>
      <c r="Z47" s="237">
        <v>700</v>
      </c>
      <c r="AA47" s="206">
        <v>350</v>
      </c>
      <c r="AC47" s="239">
        <v>330</v>
      </c>
      <c r="AD47" s="240" t="s">
        <v>162</v>
      </c>
      <c r="AE47" s="239">
        <v>710</v>
      </c>
      <c r="AF47" s="240" t="s">
        <v>162</v>
      </c>
    </row>
    <row r="48" spans="1:32" ht="20.100000000000001" customHeight="1">
      <c r="A48" s="164">
        <v>1</v>
      </c>
      <c r="D48" s="164">
        <v>1</v>
      </c>
      <c r="H48" s="164">
        <v>4</v>
      </c>
      <c r="I48" s="164">
        <v>1</v>
      </c>
      <c r="J48" s="164">
        <v>57</v>
      </c>
      <c r="P48" s="882"/>
      <c r="Q48" s="882"/>
      <c r="R48" s="882"/>
      <c r="S48" s="238">
        <v>42</v>
      </c>
      <c r="T48" s="173" t="s">
        <v>146</v>
      </c>
      <c r="U48" s="173" t="s">
        <v>485</v>
      </c>
      <c r="V48" s="239">
        <v>950</v>
      </c>
      <c r="W48" s="240" t="s">
        <v>162</v>
      </c>
      <c r="X48" s="239">
        <v>1980</v>
      </c>
      <c r="Y48" s="240" t="s">
        <v>162</v>
      </c>
      <c r="Z48" s="237">
        <v>1000</v>
      </c>
      <c r="AA48" s="206">
        <v>500</v>
      </c>
      <c r="AC48" s="239">
        <v>480</v>
      </c>
      <c r="AD48" s="240" t="s">
        <v>162</v>
      </c>
      <c r="AE48" s="239">
        <v>990</v>
      </c>
      <c r="AF48" s="240" t="s">
        <v>162</v>
      </c>
    </row>
    <row r="49" spans="1:32" ht="20.100000000000001" customHeight="1">
      <c r="A49" s="164">
        <v>1</v>
      </c>
      <c r="D49" s="164">
        <v>1</v>
      </c>
      <c r="H49" s="164">
        <v>4</v>
      </c>
      <c r="I49" s="164">
        <v>1</v>
      </c>
      <c r="J49" s="164">
        <v>58</v>
      </c>
      <c r="P49" s="882"/>
      <c r="Q49" s="882"/>
      <c r="R49" s="882"/>
      <c r="S49" s="238">
        <v>43</v>
      </c>
      <c r="T49" s="173" t="s">
        <v>328</v>
      </c>
      <c r="U49" s="173" t="s">
        <v>485</v>
      </c>
      <c r="V49" s="239">
        <v>280</v>
      </c>
      <c r="W49" s="240" t="s">
        <v>162</v>
      </c>
      <c r="X49" s="239">
        <v>700</v>
      </c>
      <c r="Y49" s="240" t="s">
        <v>162</v>
      </c>
      <c r="Z49" s="237">
        <v>400</v>
      </c>
      <c r="AA49" s="206">
        <v>200</v>
      </c>
      <c r="AC49" s="239">
        <v>140</v>
      </c>
      <c r="AD49" s="240" t="s">
        <v>162</v>
      </c>
      <c r="AE49" s="239">
        <v>350</v>
      </c>
      <c r="AF49" s="240" t="s">
        <v>162</v>
      </c>
    </row>
    <row r="50" spans="1:32" ht="20.100000000000001" customHeight="1">
      <c r="A50" s="164">
        <v>1</v>
      </c>
      <c r="D50" s="164">
        <v>1</v>
      </c>
      <c r="H50" s="164">
        <v>4</v>
      </c>
      <c r="I50" s="164">
        <v>1</v>
      </c>
      <c r="J50" s="164">
        <v>59</v>
      </c>
      <c r="P50" s="882"/>
      <c r="Q50" s="882"/>
      <c r="R50" s="882"/>
      <c r="S50" s="238">
        <v>44</v>
      </c>
      <c r="T50" s="173" t="s">
        <v>148</v>
      </c>
      <c r="U50" s="173" t="s">
        <v>486</v>
      </c>
      <c r="V50" s="239">
        <v>570</v>
      </c>
      <c r="W50" s="240" t="s">
        <v>162</v>
      </c>
      <c r="X50" s="239">
        <v>1090</v>
      </c>
      <c r="Y50" s="240" t="s">
        <v>162</v>
      </c>
      <c r="Z50" s="237">
        <v>500</v>
      </c>
      <c r="AA50" s="206">
        <v>250</v>
      </c>
      <c r="AC50" s="239">
        <v>290</v>
      </c>
      <c r="AD50" s="240" t="s">
        <v>162</v>
      </c>
      <c r="AE50" s="239">
        <v>550</v>
      </c>
      <c r="AF50" s="240" t="s">
        <v>162</v>
      </c>
    </row>
    <row r="51" spans="1:32" ht="20.100000000000001" customHeight="1">
      <c r="A51" s="164">
        <v>1</v>
      </c>
      <c r="D51" s="164">
        <v>1</v>
      </c>
      <c r="H51" s="164">
        <v>4</v>
      </c>
      <c r="I51" s="164">
        <v>1</v>
      </c>
      <c r="J51" s="164">
        <v>60</v>
      </c>
      <c r="P51" s="882"/>
      <c r="Q51" s="882"/>
      <c r="R51" s="882"/>
      <c r="S51" s="238">
        <v>45</v>
      </c>
      <c r="T51" s="173" t="s">
        <v>149</v>
      </c>
      <c r="U51" s="173" t="s">
        <v>486</v>
      </c>
      <c r="V51" s="239">
        <v>950</v>
      </c>
      <c r="W51" s="240" t="s">
        <v>162</v>
      </c>
      <c r="X51" s="239">
        <v>1710</v>
      </c>
      <c r="Y51" s="240" t="s">
        <v>162</v>
      </c>
      <c r="Z51" s="237">
        <v>700</v>
      </c>
      <c r="AA51" s="206">
        <v>350</v>
      </c>
      <c r="AC51" s="239">
        <v>480</v>
      </c>
      <c r="AD51" s="240" t="s">
        <v>162</v>
      </c>
      <c r="AE51" s="239">
        <v>860</v>
      </c>
      <c r="AF51" s="240" t="s">
        <v>162</v>
      </c>
    </row>
    <row r="52" spans="1:32" ht="20.100000000000001" customHeight="1">
      <c r="A52" s="164">
        <v>1</v>
      </c>
      <c r="D52" s="164">
        <v>1</v>
      </c>
      <c r="H52" s="164">
        <v>4</v>
      </c>
      <c r="I52" s="164">
        <v>1</v>
      </c>
      <c r="J52" s="164">
        <v>61</v>
      </c>
      <c r="P52" s="882"/>
      <c r="Q52" s="882"/>
      <c r="R52" s="882"/>
      <c r="S52" s="238">
        <v>46</v>
      </c>
      <c r="T52" s="173" t="s">
        <v>150</v>
      </c>
      <c r="U52" s="173" t="s">
        <v>485</v>
      </c>
      <c r="V52" s="239">
        <v>280</v>
      </c>
      <c r="W52" s="240" t="s">
        <v>162</v>
      </c>
      <c r="X52" s="239">
        <v>700</v>
      </c>
      <c r="Y52" s="240" t="s">
        <v>162</v>
      </c>
      <c r="Z52" s="237">
        <v>400</v>
      </c>
      <c r="AA52" s="206">
        <v>200</v>
      </c>
      <c r="AC52" s="239">
        <v>140</v>
      </c>
      <c r="AD52" s="240" t="s">
        <v>162</v>
      </c>
      <c r="AE52" s="239">
        <v>350</v>
      </c>
      <c r="AF52" s="240" t="s">
        <v>162</v>
      </c>
    </row>
    <row r="53" spans="1:32" ht="20.100000000000001" customHeight="1">
      <c r="A53" s="164">
        <v>1</v>
      </c>
      <c r="D53" s="164">
        <v>1</v>
      </c>
      <c r="H53" s="164">
        <v>4</v>
      </c>
      <c r="I53" s="164">
        <v>1</v>
      </c>
      <c r="J53" s="164">
        <v>62</v>
      </c>
      <c r="P53" s="882"/>
      <c r="Q53" s="882"/>
      <c r="R53" s="882"/>
      <c r="S53" s="238">
        <v>47</v>
      </c>
      <c r="T53" s="173" t="s">
        <v>152</v>
      </c>
      <c r="U53" s="173" t="s">
        <v>485</v>
      </c>
      <c r="V53" s="239">
        <v>660</v>
      </c>
      <c r="W53" s="240" t="s">
        <v>162</v>
      </c>
      <c r="X53" s="239">
        <v>1390</v>
      </c>
      <c r="Y53" s="240" t="s">
        <v>162</v>
      </c>
      <c r="Z53" s="237">
        <v>700</v>
      </c>
      <c r="AA53" s="206">
        <v>350</v>
      </c>
      <c r="AC53" s="239">
        <v>330</v>
      </c>
      <c r="AD53" s="240" t="s">
        <v>162</v>
      </c>
      <c r="AE53" s="239">
        <v>700</v>
      </c>
      <c r="AF53" s="240" t="s">
        <v>162</v>
      </c>
    </row>
    <row r="54" spans="1:32" ht="20.100000000000001" customHeight="1">
      <c r="A54" s="164">
        <v>1</v>
      </c>
      <c r="H54" s="164">
        <v>4</v>
      </c>
      <c r="I54" s="164">
        <v>1</v>
      </c>
      <c r="J54" s="164">
        <v>63</v>
      </c>
      <c r="P54" s="882"/>
      <c r="Q54" s="883"/>
      <c r="R54" s="883"/>
      <c r="S54" s="238">
        <v>48</v>
      </c>
      <c r="T54" s="173" t="s">
        <v>135</v>
      </c>
      <c r="U54" s="173" t="s">
        <v>486</v>
      </c>
      <c r="V54" s="239">
        <v>380</v>
      </c>
      <c r="W54" s="240" t="s">
        <v>162</v>
      </c>
      <c r="X54" s="239">
        <v>800</v>
      </c>
      <c r="Y54" s="240" t="s">
        <v>162</v>
      </c>
      <c r="Z54" s="237">
        <v>400</v>
      </c>
      <c r="AA54" s="206">
        <v>200</v>
      </c>
      <c r="AC54" s="239">
        <v>190</v>
      </c>
      <c r="AD54" s="240" t="s">
        <v>162</v>
      </c>
      <c r="AE54" s="239">
        <v>400</v>
      </c>
      <c r="AF54" s="240" t="s">
        <v>162</v>
      </c>
    </row>
    <row r="55" spans="1:32" ht="20.100000000000001" customHeight="1">
      <c r="A55" s="164">
        <v>1</v>
      </c>
      <c r="H55" s="164">
        <v>5</v>
      </c>
      <c r="I55" s="164">
        <v>1</v>
      </c>
      <c r="J55" s="164">
        <v>93</v>
      </c>
      <c r="P55" s="882"/>
      <c r="Q55" s="884" t="s">
        <v>329</v>
      </c>
      <c r="R55" s="884" t="s">
        <v>330</v>
      </c>
      <c r="S55" s="238">
        <v>49</v>
      </c>
      <c r="T55" s="173" t="s">
        <v>153</v>
      </c>
      <c r="U55" s="173" t="s">
        <v>486</v>
      </c>
      <c r="V55" s="239">
        <v>230</v>
      </c>
      <c r="W55" s="240" t="s">
        <v>162</v>
      </c>
      <c r="X55" s="239">
        <v>500</v>
      </c>
      <c r="Y55" s="240" t="s">
        <v>162</v>
      </c>
      <c r="Z55" s="237">
        <v>200</v>
      </c>
      <c r="AA55" s="206">
        <v>100</v>
      </c>
      <c r="AC55" s="239">
        <v>120</v>
      </c>
      <c r="AD55" s="240" t="s">
        <v>162</v>
      </c>
      <c r="AE55" s="239">
        <v>250</v>
      </c>
      <c r="AF55" s="240" t="s">
        <v>162</v>
      </c>
    </row>
    <row r="56" spans="1:32" ht="20.100000000000001" customHeight="1">
      <c r="A56" s="164">
        <v>1</v>
      </c>
      <c r="H56" s="164">
        <v>5</v>
      </c>
      <c r="I56" s="164">
        <v>1</v>
      </c>
      <c r="J56" s="164">
        <v>94</v>
      </c>
      <c r="P56" s="882"/>
      <c r="Q56" s="882"/>
      <c r="R56" s="882"/>
      <c r="S56" s="238">
        <v>50</v>
      </c>
      <c r="T56" s="173" t="s">
        <v>154</v>
      </c>
      <c r="U56" s="173" t="s">
        <v>486</v>
      </c>
      <c r="V56" s="239">
        <v>280</v>
      </c>
      <c r="W56" s="240" t="s">
        <v>162</v>
      </c>
      <c r="X56" s="239">
        <v>790</v>
      </c>
      <c r="Y56" s="240" t="s">
        <v>162</v>
      </c>
      <c r="Z56" s="237">
        <v>500</v>
      </c>
      <c r="AA56" s="206">
        <v>250</v>
      </c>
      <c r="AC56" s="239">
        <v>140</v>
      </c>
      <c r="AD56" s="240" t="s">
        <v>162</v>
      </c>
      <c r="AE56" s="239">
        <v>400</v>
      </c>
      <c r="AF56" s="240" t="s">
        <v>162</v>
      </c>
    </row>
    <row r="57" spans="1:32" ht="20.100000000000001" customHeight="1">
      <c r="A57" s="164">
        <v>1</v>
      </c>
      <c r="H57" s="164">
        <v>5</v>
      </c>
      <c r="I57" s="164">
        <v>1</v>
      </c>
      <c r="J57" s="164">
        <v>95</v>
      </c>
      <c r="P57" s="882"/>
      <c r="Q57" s="882"/>
      <c r="R57" s="882"/>
      <c r="S57" s="238">
        <v>51</v>
      </c>
      <c r="T57" s="173" t="s">
        <v>155</v>
      </c>
      <c r="U57" s="173" t="s">
        <v>486</v>
      </c>
      <c r="V57" s="239">
        <v>380</v>
      </c>
      <c r="W57" s="240" t="s">
        <v>162</v>
      </c>
      <c r="X57" s="239">
        <v>830</v>
      </c>
      <c r="Y57" s="240" t="s">
        <v>162</v>
      </c>
      <c r="Z57" s="237">
        <v>400</v>
      </c>
      <c r="AA57" s="206">
        <v>200</v>
      </c>
      <c r="AC57" s="239">
        <v>190</v>
      </c>
      <c r="AD57" s="240" t="s">
        <v>162</v>
      </c>
      <c r="AE57" s="239">
        <v>420</v>
      </c>
      <c r="AF57" s="240" t="s">
        <v>162</v>
      </c>
    </row>
    <row r="58" spans="1:32" ht="20.100000000000001" customHeight="1">
      <c r="A58" s="164">
        <v>1</v>
      </c>
      <c r="H58" s="164">
        <v>5</v>
      </c>
      <c r="I58" s="164">
        <v>1</v>
      </c>
      <c r="J58" s="164">
        <v>96</v>
      </c>
      <c r="P58" s="882"/>
      <c r="Q58" s="883"/>
      <c r="R58" s="883"/>
      <c r="S58" s="238">
        <v>52</v>
      </c>
      <c r="T58" s="173" t="s">
        <v>156</v>
      </c>
      <c r="U58" s="173" t="s">
        <v>485</v>
      </c>
      <c r="V58" s="239">
        <v>380</v>
      </c>
      <c r="W58" s="240" t="s">
        <v>162</v>
      </c>
      <c r="X58" s="239">
        <v>810</v>
      </c>
      <c r="Y58" s="240" t="s">
        <v>162</v>
      </c>
      <c r="Z58" s="237">
        <v>400</v>
      </c>
      <c r="AA58" s="206">
        <v>200</v>
      </c>
      <c r="AC58" s="239">
        <v>190</v>
      </c>
      <c r="AD58" s="240" t="s">
        <v>162</v>
      </c>
      <c r="AE58" s="239">
        <v>410</v>
      </c>
      <c r="AF58" s="240" t="s">
        <v>162</v>
      </c>
    </row>
    <row r="59" spans="1:32" ht="20.100000000000001" customHeight="1">
      <c r="A59" s="164">
        <v>1</v>
      </c>
      <c r="H59" s="164">
        <v>6</v>
      </c>
      <c r="I59" s="164">
        <v>1</v>
      </c>
      <c r="J59" s="164">
        <v>98</v>
      </c>
      <c r="P59" s="882"/>
      <c r="Q59" s="884" t="s">
        <v>331</v>
      </c>
      <c r="R59" s="884" t="s">
        <v>332</v>
      </c>
      <c r="S59" s="238">
        <v>54</v>
      </c>
      <c r="T59" s="173" t="s">
        <v>157</v>
      </c>
      <c r="U59" s="173" t="s">
        <v>485</v>
      </c>
      <c r="V59" s="239">
        <v>380</v>
      </c>
      <c r="W59" s="240" t="s">
        <v>162</v>
      </c>
      <c r="X59" s="239">
        <v>850</v>
      </c>
      <c r="Y59" s="240" t="s">
        <v>162</v>
      </c>
      <c r="Z59" s="237">
        <v>400</v>
      </c>
      <c r="AA59" s="206">
        <v>200</v>
      </c>
      <c r="AC59" s="239">
        <v>190</v>
      </c>
      <c r="AD59" s="240" t="s">
        <v>162</v>
      </c>
      <c r="AE59" s="239">
        <v>430</v>
      </c>
      <c r="AF59" s="240" t="s">
        <v>162</v>
      </c>
    </row>
    <row r="60" spans="1:32" ht="20.100000000000001" customHeight="1">
      <c r="A60" s="164">
        <v>1</v>
      </c>
      <c r="H60" s="164">
        <v>6</v>
      </c>
      <c r="I60" s="164">
        <v>1</v>
      </c>
      <c r="J60" s="164">
        <v>99</v>
      </c>
      <c r="P60" s="882"/>
      <c r="Q60" s="882"/>
      <c r="R60" s="882"/>
      <c r="S60" s="238">
        <v>55</v>
      </c>
      <c r="T60" s="173" t="s">
        <v>158</v>
      </c>
      <c r="U60" s="173" t="s">
        <v>485</v>
      </c>
      <c r="V60" s="239">
        <v>280</v>
      </c>
      <c r="W60" s="240" t="s">
        <v>162</v>
      </c>
      <c r="X60" s="239">
        <v>750</v>
      </c>
      <c r="Y60" s="240" t="s">
        <v>162</v>
      </c>
      <c r="Z60" s="237">
        <v>400</v>
      </c>
      <c r="AA60" s="206">
        <v>200</v>
      </c>
      <c r="AC60" s="239">
        <v>140</v>
      </c>
      <c r="AD60" s="240" t="s">
        <v>162</v>
      </c>
      <c r="AE60" s="239">
        <v>380</v>
      </c>
      <c r="AF60" s="240" t="s">
        <v>162</v>
      </c>
    </row>
    <row r="61" spans="1:32" ht="20.100000000000001" customHeight="1">
      <c r="A61" s="164">
        <v>1</v>
      </c>
      <c r="H61" s="164">
        <v>6</v>
      </c>
      <c r="I61" s="164">
        <v>1</v>
      </c>
      <c r="J61" s="164">
        <v>100</v>
      </c>
      <c r="P61" s="883"/>
      <c r="Q61" s="883"/>
      <c r="R61" s="883"/>
      <c r="S61" s="238">
        <v>56</v>
      </c>
      <c r="T61" s="173" t="s">
        <v>159</v>
      </c>
      <c r="U61" s="173" t="s">
        <v>485</v>
      </c>
      <c r="V61" s="239">
        <v>210</v>
      </c>
      <c r="W61" s="240" t="s">
        <v>162</v>
      </c>
      <c r="X61" s="239">
        <v>400</v>
      </c>
      <c r="Y61" s="240" t="s">
        <v>162</v>
      </c>
      <c r="Z61" s="237">
        <v>100</v>
      </c>
      <c r="AA61" s="206">
        <v>50</v>
      </c>
      <c r="AC61" s="239">
        <v>110</v>
      </c>
      <c r="AD61" s="240" t="s">
        <v>162</v>
      </c>
      <c r="AE61" s="239">
        <v>200</v>
      </c>
      <c r="AF61" s="240" t="s">
        <v>162</v>
      </c>
    </row>
    <row r="62" spans="1:32" ht="20.100000000000001" customHeight="1">
      <c r="A62" s="164">
        <v>1</v>
      </c>
      <c r="H62" s="164">
        <v>7</v>
      </c>
      <c r="I62" s="164">
        <v>1</v>
      </c>
      <c r="J62" s="164">
        <v>106</v>
      </c>
      <c r="P62" s="175" t="s">
        <v>320</v>
      </c>
      <c r="Q62" s="173" t="s">
        <v>333</v>
      </c>
      <c r="R62" s="173" t="s">
        <v>160</v>
      </c>
      <c r="S62" s="238">
        <v>57</v>
      </c>
      <c r="T62" s="173" t="s">
        <v>160</v>
      </c>
      <c r="U62" s="173" t="s">
        <v>485</v>
      </c>
      <c r="V62" s="239">
        <v>230</v>
      </c>
      <c r="W62" s="240" t="s">
        <v>162</v>
      </c>
      <c r="X62" s="239">
        <v>460</v>
      </c>
      <c r="Y62" s="240" t="s">
        <v>162</v>
      </c>
      <c r="Z62" s="237">
        <v>200</v>
      </c>
      <c r="AA62" s="206">
        <v>100</v>
      </c>
      <c r="AC62" s="239">
        <v>120</v>
      </c>
      <c r="AD62" s="240" t="s">
        <v>162</v>
      </c>
      <c r="AE62" s="239">
        <v>230</v>
      </c>
      <c r="AF62" s="240" t="s">
        <v>162</v>
      </c>
    </row>
    <row r="63" spans="1:32" ht="20.100000000000001" customHeight="1">
      <c r="D63" s="164">
        <v>1</v>
      </c>
      <c r="H63" s="164">
        <v>9</v>
      </c>
      <c r="I63" s="164">
        <v>1</v>
      </c>
      <c r="J63" s="164">
        <v>36</v>
      </c>
      <c r="P63" s="175" t="s">
        <v>320</v>
      </c>
      <c r="Q63" s="175" t="s">
        <v>334</v>
      </c>
      <c r="R63" s="175" t="s">
        <v>487</v>
      </c>
      <c r="S63" s="238">
        <v>61</v>
      </c>
      <c r="T63" s="173" t="s">
        <v>161</v>
      </c>
      <c r="U63" s="173" t="s">
        <v>67</v>
      </c>
      <c r="V63" s="239">
        <v>1580</v>
      </c>
      <c r="W63" s="240" t="s">
        <v>162</v>
      </c>
      <c r="X63" s="239">
        <v>2800</v>
      </c>
      <c r="Y63" s="240" t="s">
        <v>162</v>
      </c>
      <c r="Z63" s="237">
        <v>1200</v>
      </c>
      <c r="AA63" s="206">
        <v>600</v>
      </c>
      <c r="AC63" s="239">
        <v>790</v>
      </c>
      <c r="AD63" s="240" t="s">
        <v>162</v>
      </c>
      <c r="AE63" s="239">
        <v>1400</v>
      </c>
      <c r="AF63" s="240" t="s">
        <v>162</v>
      </c>
    </row>
    <row r="64" spans="1:32" ht="20.100000000000001" customHeight="1">
      <c r="H64" s="164">
        <v>11</v>
      </c>
      <c r="I64" s="164">
        <v>1</v>
      </c>
      <c r="J64" s="164">
        <v>103</v>
      </c>
      <c r="P64" s="884" t="s">
        <v>320</v>
      </c>
      <c r="Q64" s="884" t="s">
        <v>335</v>
      </c>
      <c r="R64" s="884" t="s">
        <v>336</v>
      </c>
      <c r="S64" s="238">
        <v>71</v>
      </c>
      <c r="T64" s="173" t="s">
        <v>163</v>
      </c>
      <c r="U64" s="173" t="s">
        <v>67</v>
      </c>
      <c r="V64" s="239">
        <v>240</v>
      </c>
      <c r="W64" s="240" t="s">
        <v>162</v>
      </c>
      <c r="X64" s="239">
        <v>440</v>
      </c>
      <c r="Y64" s="240" t="s">
        <v>162</v>
      </c>
      <c r="Z64" s="237">
        <v>200</v>
      </c>
      <c r="AA64" s="206">
        <v>100</v>
      </c>
      <c r="AC64" s="239">
        <v>120</v>
      </c>
      <c r="AD64" s="240" t="s">
        <v>162</v>
      </c>
      <c r="AE64" s="239">
        <v>220</v>
      </c>
      <c r="AF64" s="240" t="s">
        <v>162</v>
      </c>
    </row>
    <row r="65" spans="2:32" ht="20.100000000000001" customHeight="1">
      <c r="H65" s="164">
        <v>11</v>
      </c>
      <c r="I65" s="164">
        <v>1</v>
      </c>
      <c r="J65" s="164">
        <v>104</v>
      </c>
      <c r="P65" s="882"/>
      <c r="Q65" s="883"/>
      <c r="R65" s="883"/>
      <c r="S65" s="238">
        <v>72</v>
      </c>
      <c r="T65" s="173" t="s">
        <v>164</v>
      </c>
      <c r="U65" s="173" t="s">
        <v>67</v>
      </c>
      <c r="V65" s="239">
        <v>380</v>
      </c>
      <c r="W65" s="240" t="s">
        <v>162</v>
      </c>
      <c r="X65" s="239">
        <v>520</v>
      </c>
      <c r="Y65" s="240" t="s">
        <v>162</v>
      </c>
      <c r="Z65" s="237">
        <v>100</v>
      </c>
      <c r="AA65" s="206">
        <v>50</v>
      </c>
      <c r="AC65" s="239">
        <v>190</v>
      </c>
      <c r="AD65" s="240" t="s">
        <v>162</v>
      </c>
      <c r="AE65" s="239">
        <v>260</v>
      </c>
      <c r="AF65" s="240" t="s">
        <v>162</v>
      </c>
    </row>
    <row r="66" spans="2:32" ht="20.100000000000001" customHeight="1">
      <c r="H66" s="164">
        <v>12</v>
      </c>
      <c r="I66" s="164">
        <v>1</v>
      </c>
      <c r="J66" s="164">
        <v>65</v>
      </c>
      <c r="P66" s="882"/>
      <c r="Q66" s="884" t="s">
        <v>337</v>
      </c>
      <c r="R66" s="884" t="s">
        <v>488</v>
      </c>
      <c r="S66" s="238">
        <v>75</v>
      </c>
      <c r="T66" s="173" t="s">
        <v>165</v>
      </c>
      <c r="U66" s="173" t="s">
        <v>67</v>
      </c>
      <c r="V66" s="239">
        <v>230</v>
      </c>
      <c r="W66" s="240" t="s">
        <v>162</v>
      </c>
      <c r="X66" s="239">
        <v>350</v>
      </c>
      <c r="Y66" s="240" t="s">
        <v>162</v>
      </c>
      <c r="Z66" s="237">
        <v>100</v>
      </c>
      <c r="AA66" s="206">
        <v>50</v>
      </c>
      <c r="AC66" s="239">
        <v>120</v>
      </c>
      <c r="AD66" s="240" t="s">
        <v>162</v>
      </c>
      <c r="AE66" s="239">
        <v>180</v>
      </c>
      <c r="AF66" s="240" t="s">
        <v>162</v>
      </c>
    </row>
    <row r="67" spans="2:32" ht="20.100000000000001" customHeight="1">
      <c r="H67" s="164">
        <v>12</v>
      </c>
      <c r="I67" s="164">
        <v>1</v>
      </c>
      <c r="J67" s="164">
        <v>66</v>
      </c>
      <c r="P67" s="883"/>
      <c r="Q67" s="883"/>
      <c r="R67" s="883"/>
      <c r="S67" s="238">
        <v>76</v>
      </c>
      <c r="T67" s="173" t="s">
        <v>166</v>
      </c>
      <c r="U67" s="173" t="s">
        <v>67</v>
      </c>
      <c r="V67" s="239">
        <v>230</v>
      </c>
      <c r="W67" s="240" t="s">
        <v>162</v>
      </c>
      <c r="X67" s="239">
        <v>350</v>
      </c>
      <c r="Y67" s="240" t="s">
        <v>162</v>
      </c>
      <c r="Z67" s="237">
        <v>100</v>
      </c>
      <c r="AA67" s="206">
        <v>50</v>
      </c>
      <c r="AC67" s="239">
        <v>120</v>
      </c>
      <c r="AD67" s="240" t="s">
        <v>162</v>
      </c>
      <c r="AE67" s="239">
        <v>180</v>
      </c>
      <c r="AF67" s="240" t="s">
        <v>162</v>
      </c>
    </row>
    <row r="68" spans="2:32" ht="20.100000000000001" customHeight="1">
      <c r="B68" s="164">
        <v>1</v>
      </c>
      <c r="H68" s="164">
        <v>13</v>
      </c>
      <c r="I68" s="164">
        <v>2</v>
      </c>
      <c r="J68" s="164">
        <v>82</v>
      </c>
      <c r="P68" s="884" t="s">
        <v>338</v>
      </c>
      <c r="Q68" s="884" t="s">
        <v>81</v>
      </c>
      <c r="R68" s="884" t="s">
        <v>489</v>
      </c>
      <c r="S68" s="238">
        <v>79</v>
      </c>
      <c r="T68" s="173" t="s">
        <v>167</v>
      </c>
      <c r="U68" s="173" t="s">
        <v>67</v>
      </c>
      <c r="V68" s="239">
        <v>230</v>
      </c>
      <c r="W68" s="240" t="s">
        <v>162</v>
      </c>
      <c r="X68" s="239">
        <v>360</v>
      </c>
      <c r="Y68" s="240" t="s">
        <v>162</v>
      </c>
      <c r="Z68" s="237">
        <v>100</v>
      </c>
      <c r="AA68" s="206">
        <v>50</v>
      </c>
      <c r="AC68" s="239">
        <v>120</v>
      </c>
      <c r="AD68" s="240" t="s">
        <v>162</v>
      </c>
      <c r="AE68" s="239">
        <v>180</v>
      </c>
      <c r="AF68" s="240" t="s">
        <v>162</v>
      </c>
    </row>
    <row r="69" spans="2:32" ht="20.100000000000001" customHeight="1">
      <c r="B69" s="164">
        <v>1</v>
      </c>
      <c r="H69" s="164">
        <v>13</v>
      </c>
      <c r="I69" s="164">
        <v>2</v>
      </c>
      <c r="J69" s="164">
        <v>83</v>
      </c>
      <c r="P69" s="882"/>
      <c r="Q69" s="882"/>
      <c r="R69" s="882"/>
      <c r="S69" s="238">
        <v>80</v>
      </c>
      <c r="T69" s="175" t="s">
        <v>168</v>
      </c>
      <c r="U69" s="175" t="s">
        <v>67</v>
      </c>
      <c r="V69" s="239">
        <v>230</v>
      </c>
      <c r="W69" s="240" t="s">
        <v>162</v>
      </c>
      <c r="X69" s="239">
        <v>440</v>
      </c>
      <c r="Y69" s="240" t="s">
        <v>162</v>
      </c>
      <c r="Z69" s="237">
        <v>200</v>
      </c>
      <c r="AA69" s="206">
        <v>100</v>
      </c>
      <c r="AC69" s="239">
        <v>120</v>
      </c>
      <c r="AD69" s="240" t="s">
        <v>162</v>
      </c>
      <c r="AE69" s="239">
        <v>220</v>
      </c>
      <c r="AF69" s="240" t="s">
        <v>162</v>
      </c>
    </row>
    <row r="70" spans="2:32" ht="20.100000000000001" customHeight="1">
      <c r="B70" s="164">
        <v>1</v>
      </c>
      <c r="H70" s="164">
        <v>13</v>
      </c>
      <c r="I70" s="164">
        <v>2</v>
      </c>
      <c r="J70" s="164">
        <v>85</v>
      </c>
      <c r="P70" s="882"/>
      <c r="Q70" s="882"/>
      <c r="R70" s="882"/>
      <c r="S70" s="238">
        <v>82</v>
      </c>
      <c r="T70" s="174" t="s">
        <v>169</v>
      </c>
      <c r="U70" s="174" t="s">
        <v>67</v>
      </c>
      <c r="V70" s="239">
        <v>210</v>
      </c>
      <c r="W70" s="240" t="s">
        <v>162</v>
      </c>
      <c r="X70" s="239">
        <v>360</v>
      </c>
      <c r="Y70" s="240" t="s">
        <v>162</v>
      </c>
      <c r="Z70" s="237">
        <v>100</v>
      </c>
      <c r="AA70" s="206">
        <v>50</v>
      </c>
      <c r="AC70" s="239">
        <v>110</v>
      </c>
      <c r="AD70" s="240" t="s">
        <v>162</v>
      </c>
      <c r="AE70" s="239">
        <v>180</v>
      </c>
      <c r="AF70" s="240" t="s">
        <v>162</v>
      </c>
    </row>
    <row r="71" spans="2:32" ht="20.100000000000001" customHeight="1">
      <c r="B71" s="164">
        <v>1</v>
      </c>
      <c r="H71" s="164">
        <v>13</v>
      </c>
      <c r="I71" s="164">
        <v>2</v>
      </c>
      <c r="J71" s="164">
        <v>86</v>
      </c>
      <c r="P71" s="882"/>
      <c r="Q71" s="882"/>
      <c r="R71" s="882"/>
      <c r="S71" s="238">
        <v>83</v>
      </c>
      <c r="T71" s="173" t="s">
        <v>170</v>
      </c>
      <c r="U71" s="173" t="s">
        <v>67</v>
      </c>
      <c r="V71" s="239">
        <v>230</v>
      </c>
      <c r="W71" s="240" t="s">
        <v>162</v>
      </c>
      <c r="X71" s="239">
        <v>440</v>
      </c>
      <c r="Y71" s="240" t="s">
        <v>162</v>
      </c>
      <c r="Z71" s="237">
        <v>200</v>
      </c>
      <c r="AA71" s="206">
        <v>100</v>
      </c>
      <c r="AC71" s="239">
        <v>120</v>
      </c>
      <c r="AD71" s="240" t="s">
        <v>162</v>
      </c>
      <c r="AE71" s="239">
        <v>220</v>
      </c>
      <c r="AF71" s="240" t="s">
        <v>162</v>
      </c>
    </row>
    <row r="72" spans="2:32" ht="20.100000000000001" customHeight="1">
      <c r="B72" s="164">
        <v>1</v>
      </c>
      <c r="H72" s="164">
        <v>13</v>
      </c>
      <c r="I72" s="164">
        <v>2</v>
      </c>
      <c r="J72" s="164">
        <v>87</v>
      </c>
      <c r="P72" s="882"/>
      <c r="Q72" s="882"/>
      <c r="R72" s="882"/>
      <c r="S72" s="238">
        <v>84</v>
      </c>
      <c r="T72" s="173" t="s">
        <v>171</v>
      </c>
      <c r="U72" s="173" t="s">
        <v>67</v>
      </c>
      <c r="V72" s="239">
        <v>170</v>
      </c>
      <c r="W72" s="240" t="s">
        <v>162</v>
      </c>
      <c r="X72" s="239">
        <v>360</v>
      </c>
      <c r="Y72" s="240" t="s">
        <v>162</v>
      </c>
      <c r="Z72" s="237">
        <v>100</v>
      </c>
      <c r="AA72" s="206">
        <v>50</v>
      </c>
      <c r="AC72" s="239">
        <v>90</v>
      </c>
      <c r="AD72" s="240" t="s">
        <v>162</v>
      </c>
      <c r="AE72" s="239">
        <v>180</v>
      </c>
      <c r="AF72" s="240" t="s">
        <v>162</v>
      </c>
    </row>
    <row r="73" spans="2:32" ht="20.100000000000001" customHeight="1">
      <c r="B73" s="164">
        <v>1</v>
      </c>
      <c r="H73" s="164">
        <v>13</v>
      </c>
      <c r="I73" s="164">
        <v>2</v>
      </c>
      <c r="J73" s="164">
        <v>88</v>
      </c>
      <c r="P73" s="882"/>
      <c r="Q73" s="882"/>
      <c r="R73" s="882"/>
      <c r="S73" s="253">
        <v>85</v>
      </c>
      <c r="T73" s="173" t="s">
        <v>172</v>
      </c>
      <c r="U73" s="173" t="s">
        <v>67</v>
      </c>
      <c r="V73" s="239">
        <v>210</v>
      </c>
      <c r="W73" s="240" t="s">
        <v>162</v>
      </c>
      <c r="X73" s="239">
        <v>440</v>
      </c>
      <c r="Y73" s="240" t="s">
        <v>162</v>
      </c>
      <c r="Z73" s="237">
        <v>200</v>
      </c>
      <c r="AA73" s="206">
        <v>100</v>
      </c>
      <c r="AC73" s="239">
        <v>110</v>
      </c>
      <c r="AD73" s="240" t="s">
        <v>162</v>
      </c>
      <c r="AE73" s="239">
        <v>220</v>
      </c>
      <c r="AF73" s="240" t="s">
        <v>162</v>
      </c>
    </row>
    <row r="74" spans="2:32" ht="20.100000000000001" customHeight="1">
      <c r="B74" s="164">
        <v>1</v>
      </c>
      <c r="H74" s="164">
        <v>13</v>
      </c>
      <c r="I74" s="164">
        <v>2</v>
      </c>
      <c r="J74" s="164">
        <v>89</v>
      </c>
      <c r="P74" s="882"/>
      <c r="Q74" s="883"/>
      <c r="R74" s="883"/>
      <c r="S74" s="238">
        <v>86</v>
      </c>
      <c r="T74" s="173" t="s">
        <v>173</v>
      </c>
      <c r="U74" s="173" t="s">
        <v>67</v>
      </c>
      <c r="V74" s="239">
        <v>170</v>
      </c>
      <c r="W74" s="240" t="s">
        <v>162</v>
      </c>
      <c r="X74" s="239">
        <v>360</v>
      </c>
      <c r="Y74" s="240" t="s">
        <v>162</v>
      </c>
      <c r="Z74" s="237">
        <v>100</v>
      </c>
      <c r="AA74" s="206">
        <v>50</v>
      </c>
      <c r="AC74" s="239">
        <v>90</v>
      </c>
      <c r="AD74" s="240" t="s">
        <v>162</v>
      </c>
      <c r="AE74" s="239">
        <v>180</v>
      </c>
      <c r="AF74" s="240" t="s">
        <v>162</v>
      </c>
    </row>
    <row r="75" spans="2:32" ht="20.100000000000001" customHeight="1">
      <c r="B75" s="164">
        <v>1</v>
      </c>
      <c r="H75" s="164">
        <v>14</v>
      </c>
      <c r="I75" s="164">
        <v>2</v>
      </c>
      <c r="J75" s="164">
        <v>10</v>
      </c>
      <c r="P75" s="882"/>
      <c r="Q75" s="885" t="s">
        <v>339</v>
      </c>
      <c r="R75" s="885" t="s">
        <v>340</v>
      </c>
      <c r="S75" s="254">
        <v>87</v>
      </c>
      <c r="T75" s="246" t="s">
        <v>174</v>
      </c>
      <c r="U75" s="246" t="s">
        <v>67</v>
      </c>
      <c r="V75" s="248">
        <v>1380</v>
      </c>
      <c r="W75" s="249">
        <v>2630</v>
      </c>
      <c r="X75" s="250">
        <v>3410</v>
      </c>
      <c r="Y75" s="249">
        <v>4290</v>
      </c>
      <c r="Z75" s="251">
        <v>2000</v>
      </c>
      <c r="AA75" s="207">
        <v>1000</v>
      </c>
      <c r="AC75" s="239">
        <v>690</v>
      </c>
      <c r="AD75" s="240">
        <v>1320</v>
      </c>
      <c r="AE75" s="252">
        <v>1710</v>
      </c>
      <c r="AF75" s="240">
        <v>2150</v>
      </c>
    </row>
    <row r="76" spans="2:32" ht="20.100000000000001" customHeight="1">
      <c r="B76" s="164">
        <v>1</v>
      </c>
      <c r="H76" s="164">
        <v>14</v>
      </c>
      <c r="I76" s="164">
        <v>2</v>
      </c>
      <c r="J76" s="164">
        <v>13</v>
      </c>
      <c r="P76" s="882"/>
      <c r="Q76" s="886"/>
      <c r="R76" s="887"/>
      <c r="S76" s="247">
        <v>88</v>
      </c>
      <c r="T76" s="246" t="s">
        <v>174</v>
      </c>
      <c r="U76" s="246" t="s">
        <v>244</v>
      </c>
      <c r="V76" s="248">
        <v>2830</v>
      </c>
      <c r="W76" s="249">
        <v>5370</v>
      </c>
      <c r="X76" s="250">
        <v>6930</v>
      </c>
      <c r="Y76" s="249">
        <v>8730</v>
      </c>
      <c r="Z76" s="251">
        <v>4100</v>
      </c>
      <c r="AA76" s="207">
        <v>2050</v>
      </c>
      <c r="AC76" s="239">
        <v>1420</v>
      </c>
      <c r="AD76" s="240">
        <v>2690</v>
      </c>
      <c r="AE76" s="252">
        <v>3470</v>
      </c>
      <c r="AF76" s="240">
        <v>4370</v>
      </c>
    </row>
    <row r="77" spans="2:32" ht="20.100000000000001" customHeight="1">
      <c r="B77" s="164">
        <v>1</v>
      </c>
      <c r="H77" s="164">
        <v>14</v>
      </c>
      <c r="I77" s="164">
        <v>2</v>
      </c>
      <c r="J77" s="164">
        <v>108</v>
      </c>
      <c r="P77" s="883"/>
      <c r="Q77" s="886"/>
      <c r="R77" s="246" t="s">
        <v>175</v>
      </c>
      <c r="S77" s="247">
        <v>89</v>
      </c>
      <c r="T77" s="246" t="s">
        <v>175</v>
      </c>
      <c r="U77" s="246" t="s">
        <v>67</v>
      </c>
      <c r="V77" s="248">
        <v>910</v>
      </c>
      <c r="W77" s="249">
        <v>1730</v>
      </c>
      <c r="X77" s="250">
        <v>2550</v>
      </c>
      <c r="Y77" s="249">
        <v>3290</v>
      </c>
      <c r="Z77" s="251">
        <v>1600</v>
      </c>
      <c r="AA77" s="207">
        <v>800</v>
      </c>
      <c r="AC77" s="239">
        <v>460</v>
      </c>
      <c r="AD77" s="240">
        <v>870</v>
      </c>
      <c r="AE77" s="252">
        <v>1280</v>
      </c>
      <c r="AF77" s="240">
        <v>1650</v>
      </c>
    </row>
    <row r="78" spans="2:32" ht="20.100000000000001" customHeight="1">
      <c r="B78" s="164">
        <v>1</v>
      </c>
      <c r="C78" s="164">
        <v>1</v>
      </c>
      <c r="H78" s="164">
        <v>14</v>
      </c>
      <c r="I78" s="164">
        <v>3</v>
      </c>
      <c r="J78" s="164">
        <v>12</v>
      </c>
      <c r="P78" s="884" t="s">
        <v>341</v>
      </c>
      <c r="Q78" s="886"/>
      <c r="R78" s="885" t="s">
        <v>340</v>
      </c>
      <c r="S78" s="247">
        <v>90</v>
      </c>
      <c r="T78" s="246" t="s">
        <v>176</v>
      </c>
      <c r="U78" s="246" t="s">
        <v>67</v>
      </c>
      <c r="V78" s="248">
        <v>1310</v>
      </c>
      <c r="W78" s="249" t="s">
        <v>162</v>
      </c>
      <c r="X78" s="250">
        <v>3300</v>
      </c>
      <c r="Y78" s="249" t="s">
        <v>162</v>
      </c>
      <c r="Z78" s="251">
        <v>1900</v>
      </c>
      <c r="AA78" s="207">
        <v>950</v>
      </c>
      <c r="AC78" s="239">
        <v>660</v>
      </c>
      <c r="AD78" s="240" t="s">
        <v>162</v>
      </c>
      <c r="AE78" s="252">
        <v>1650</v>
      </c>
      <c r="AF78" s="240" t="s">
        <v>162</v>
      </c>
    </row>
    <row r="79" spans="2:32" ht="20.100000000000001" customHeight="1">
      <c r="B79" s="164">
        <v>1</v>
      </c>
      <c r="C79" s="164">
        <v>1</v>
      </c>
      <c r="H79" s="164">
        <v>14</v>
      </c>
      <c r="I79" s="164">
        <v>3</v>
      </c>
      <c r="J79" s="164">
        <v>15</v>
      </c>
      <c r="P79" s="883"/>
      <c r="Q79" s="886"/>
      <c r="R79" s="886"/>
      <c r="S79" s="247">
        <v>91</v>
      </c>
      <c r="T79" s="246" t="s">
        <v>176</v>
      </c>
      <c r="U79" s="246" t="s">
        <v>244</v>
      </c>
      <c r="V79" s="248">
        <v>2680</v>
      </c>
      <c r="W79" s="249" t="s">
        <v>162</v>
      </c>
      <c r="X79" s="250">
        <v>6820</v>
      </c>
      <c r="Y79" s="249" t="s">
        <v>162</v>
      </c>
      <c r="Z79" s="251">
        <v>4100</v>
      </c>
      <c r="AA79" s="207">
        <v>2050</v>
      </c>
      <c r="AC79" s="239">
        <v>1340</v>
      </c>
      <c r="AD79" s="240" t="s">
        <v>162</v>
      </c>
      <c r="AE79" s="252">
        <v>3410</v>
      </c>
      <c r="AF79" s="240" t="s">
        <v>162</v>
      </c>
    </row>
    <row r="80" spans="2:32" ht="20.100000000000001" customHeight="1">
      <c r="C80" s="164">
        <v>1</v>
      </c>
      <c r="H80" s="164">
        <v>14</v>
      </c>
      <c r="I80" s="164">
        <v>4</v>
      </c>
      <c r="J80" s="164">
        <v>11</v>
      </c>
      <c r="P80" s="884" t="s">
        <v>342</v>
      </c>
      <c r="Q80" s="886"/>
      <c r="R80" s="886"/>
      <c r="S80" s="247">
        <v>92</v>
      </c>
      <c r="T80" s="246" t="s">
        <v>177</v>
      </c>
      <c r="U80" s="246" t="s">
        <v>67</v>
      </c>
      <c r="V80" s="248">
        <v>2670</v>
      </c>
      <c r="W80" s="249">
        <v>5070</v>
      </c>
      <c r="X80" s="250">
        <v>6280</v>
      </c>
      <c r="Y80" s="249">
        <v>7910</v>
      </c>
      <c r="Z80" s="251">
        <v>3600</v>
      </c>
      <c r="AA80" s="207">
        <v>1800</v>
      </c>
      <c r="AC80" s="239">
        <v>1340</v>
      </c>
      <c r="AD80" s="240">
        <v>2540</v>
      </c>
      <c r="AE80" s="252">
        <v>3140</v>
      </c>
      <c r="AF80" s="240">
        <v>3970</v>
      </c>
    </row>
    <row r="81" spans="3:32" ht="20.100000000000001" customHeight="1">
      <c r="C81" s="164">
        <v>1</v>
      </c>
      <c r="H81" s="164">
        <v>14</v>
      </c>
      <c r="I81" s="164">
        <v>4</v>
      </c>
      <c r="J81" s="164">
        <v>14</v>
      </c>
      <c r="P81" s="882"/>
      <c r="Q81" s="886"/>
      <c r="R81" s="887"/>
      <c r="S81" s="247">
        <v>93</v>
      </c>
      <c r="T81" s="246" t="s">
        <v>177</v>
      </c>
      <c r="U81" s="246" t="s">
        <v>244</v>
      </c>
      <c r="V81" s="248">
        <v>4540</v>
      </c>
      <c r="W81" s="249">
        <v>8630</v>
      </c>
      <c r="X81" s="250">
        <v>10870</v>
      </c>
      <c r="Y81" s="249">
        <v>13690</v>
      </c>
      <c r="Z81" s="251">
        <v>6300</v>
      </c>
      <c r="AA81" s="207">
        <v>3150</v>
      </c>
      <c r="AC81" s="239">
        <v>2270</v>
      </c>
      <c r="AD81" s="240">
        <v>4320</v>
      </c>
      <c r="AE81" s="252">
        <v>5440</v>
      </c>
      <c r="AF81" s="240">
        <v>6860</v>
      </c>
    </row>
    <row r="82" spans="3:32" ht="20.100000000000001" customHeight="1">
      <c r="C82" s="164">
        <v>1</v>
      </c>
      <c r="H82" s="164">
        <v>14</v>
      </c>
      <c r="I82" s="164">
        <v>4</v>
      </c>
      <c r="J82" s="164">
        <v>32</v>
      </c>
      <c r="P82" s="882"/>
      <c r="Q82" s="887"/>
      <c r="R82" s="255" t="s">
        <v>343</v>
      </c>
      <c r="S82" s="247">
        <v>94</v>
      </c>
      <c r="T82" s="246" t="s">
        <v>178</v>
      </c>
      <c r="U82" s="246" t="s">
        <v>67</v>
      </c>
      <c r="V82" s="248">
        <v>3020</v>
      </c>
      <c r="W82" s="249">
        <v>5730</v>
      </c>
      <c r="X82" s="250">
        <v>7540</v>
      </c>
      <c r="Y82" s="249">
        <v>9490</v>
      </c>
      <c r="Z82" s="251">
        <v>4500</v>
      </c>
      <c r="AA82" s="207">
        <v>2250</v>
      </c>
      <c r="AC82" s="239">
        <v>1510</v>
      </c>
      <c r="AD82" s="240">
        <v>2870</v>
      </c>
      <c r="AE82" s="252">
        <v>3770</v>
      </c>
      <c r="AF82" s="240">
        <v>4750</v>
      </c>
    </row>
    <row r="83" spans="3:32" ht="20.100000000000001" customHeight="1">
      <c r="C83" s="164">
        <v>1</v>
      </c>
      <c r="H83" s="164">
        <v>14</v>
      </c>
      <c r="I83" s="164">
        <v>4</v>
      </c>
      <c r="J83" s="164">
        <v>69</v>
      </c>
      <c r="P83" s="882"/>
      <c r="Q83" s="884" t="s">
        <v>65</v>
      </c>
      <c r="R83" s="884" t="s">
        <v>344</v>
      </c>
      <c r="S83" s="238">
        <v>97</v>
      </c>
      <c r="T83" s="173" t="s">
        <v>179</v>
      </c>
      <c r="U83" s="173" t="s">
        <v>67</v>
      </c>
      <c r="V83" s="239">
        <v>210</v>
      </c>
      <c r="W83" s="240" t="s">
        <v>162</v>
      </c>
      <c r="X83" s="256">
        <v>380</v>
      </c>
      <c r="Y83" s="240" t="s">
        <v>162</v>
      </c>
      <c r="Z83" s="237">
        <v>100</v>
      </c>
      <c r="AA83" s="206">
        <v>50</v>
      </c>
      <c r="AC83" s="239">
        <v>120</v>
      </c>
      <c r="AD83" s="240" t="s">
        <v>162</v>
      </c>
      <c r="AE83" s="256">
        <v>210</v>
      </c>
      <c r="AF83" s="240" t="s">
        <v>162</v>
      </c>
    </row>
    <row r="84" spans="3:32" ht="20.100000000000001" customHeight="1">
      <c r="C84" s="164">
        <v>1</v>
      </c>
      <c r="H84" s="164">
        <v>14</v>
      </c>
      <c r="I84" s="164">
        <v>4</v>
      </c>
      <c r="J84" s="164">
        <v>70</v>
      </c>
      <c r="P84" s="882"/>
      <c r="Q84" s="882"/>
      <c r="R84" s="882"/>
      <c r="S84" s="238">
        <v>98</v>
      </c>
      <c r="T84" s="173" t="s">
        <v>180</v>
      </c>
      <c r="U84" s="173" t="s">
        <v>67</v>
      </c>
      <c r="V84" s="239">
        <v>230</v>
      </c>
      <c r="W84" s="240" t="s">
        <v>162</v>
      </c>
      <c r="X84" s="256">
        <v>410</v>
      </c>
      <c r="Y84" s="240" t="s">
        <v>162</v>
      </c>
      <c r="Z84" s="237">
        <v>100</v>
      </c>
      <c r="AA84" s="206">
        <v>50</v>
      </c>
      <c r="AC84" s="239">
        <v>140</v>
      </c>
      <c r="AD84" s="240" t="s">
        <v>162</v>
      </c>
      <c r="AE84" s="256">
        <v>290</v>
      </c>
      <c r="AF84" s="240" t="s">
        <v>162</v>
      </c>
    </row>
    <row r="85" spans="3:32" ht="20.100000000000001" customHeight="1">
      <c r="C85" s="164">
        <v>1</v>
      </c>
      <c r="H85" s="164">
        <v>14</v>
      </c>
      <c r="I85" s="164">
        <v>4</v>
      </c>
      <c r="J85" s="164">
        <v>71</v>
      </c>
      <c r="P85" s="882"/>
      <c r="Q85" s="882"/>
      <c r="R85" s="882"/>
      <c r="S85" s="238">
        <v>99</v>
      </c>
      <c r="T85" s="173" t="s">
        <v>181</v>
      </c>
      <c r="U85" s="173" t="s">
        <v>67</v>
      </c>
      <c r="V85" s="239">
        <v>280</v>
      </c>
      <c r="W85" s="240" t="s">
        <v>162</v>
      </c>
      <c r="X85" s="256">
        <v>570</v>
      </c>
      <c r="Y85" s="240" t="s">
        <v>162</v>
      </c>
      <c r="Z85" s="237">
        <v>200</v>
      </c>
      <c r="AA85" s="206">
        <v>150</v>
      </c>
      <c r="AC85" s="239">
        <v>190</v>
      </c>
      <c r="AD85" s="240" t="s">
        <v>162</v>
      </c>
      <c r="AE85" s="256">
        <v>420</v>
      </c>
      <c r="AF85" s="240" t="s">
        <v>162</v>
      </c>
    </row>
    <row r="86" spans="3:32" ht="20.100000000000001" customHeight="1">
      <c r="C86" s="164">
        <v>1</v>
      </c>
      <c r="H86" s="164">
        <v>14</v>
      </c>
      <c r="I86" s="164">
        <v>4</v>
      </c>
      <c r="J86" s="164">
        <v>72</v>
      </c>
      <c r="P86" s="882"/>
      <c r="Q86" s="882"/>
      <c r="R86" s="882"/>
      <c r="S86" s="238">
        <v>100</v>
      </c>
      <c r="T86" s="173" t="s">
        <v>182</v>
      </c>
      <c r="U86" s="173" t="s">
        <v>67</v>
      </c>
      <c r="V86" s="239">
        <v>380</v>
      </c>
      <c r="W86" s="240" t="s">
        <v>162</v>
      </c>
      <c r="X86" s="256">
        <v>840</v>
      </c>
      <c r="Y86" s="240" t="s">
        <v>162</v>
      </c>
      <c r="Z86" s="237">
        <v>400</v>
      </c>
      <c r="AA86" s="206">
        <v>200</v>
      </c>
      <c r="AC86" s="239">
        <v>190</v>
      </c>
      <c r="AD86" s="240" t="s">
        <v>162</v>
      </c>
      <c r="AE86" s="256">
        <v>420</v>
      </c>
      <c r="AF86" s="240" t="s">
        <v>162</v>
      </c>
    </row>
    <row r="87" spans="3:32" ht="20.100000000000001" customHeight="1">
      <c r="C87" s="164">
        <v>1</v>
      </c>
      <c r="H87" s="164">
        <v>14</v>
      </c>
      <c r="I87" s="164">
        <v>4</v>
      </c>
      <c r="J87" s="164">
        <v>73</v>
      </c>
      <c r="P87" s="882"/>
      <c r="Q87" s="882"/>
      <c r="R87" s="882"/>
      <c r="S87" s="238">
        <v>101</v>
      </c>
      <c r="T87" s="173" t="s">
        <v>183</v>
      </c>
      <c r="U87" s="173" t="s">
        <v>67</v>
      </c>
      <c r="V87" s="239">
        <v>380</v>
      </c>
      <c r="W87" s="240" t="s">
        <v>162</v>
      </c>
      <c r="X87" s="256">
        <v>840</v>
      </c>
      <c r="Y87" s="240" t="s">
        <v>162</v>
      </c>
      <c r="Z87" s="237">
        <v>400</v>
      </c>
      <c r="AA87" s="206">
        <v>200</v>
      </c>
      <c r="AC87" s="239">
        <v>290</v>
      </c>
      <c r="AD87" s="240" t="s">
        <v>162</v>
      </c>
      <c r="AE87" s="256">
        <v>490</v>
      </c>
      <c r="AF87" s="240" t="s">
        <v>162</v>
      </c>
    </row>
    <row r="88" spans="3:32" ht="20.100000000000001" customHeight="1">
      <c r="C88" s="164">
        <v>1</v>
      </c>
      <c r="H88" s="164">
        <v>14</v>
      </c>
      <c r="I88" s="164">
        <v>4</v>
      </c>
      <c r="J88" s="164">
        <v>74</v>
      </c>
      <c r="P88" s="882"/>
      <c r="Q88" s="882"/>
      <c r="R88" s="882"/>
      <c r="S88" s="238">
        <v>102</v>
      </c>
      <c r="T88" s="173" t="s">
        <v>184</v>
      </c>
      <c r="U88" s="173" t="s">
        <v>67</v>
      </c>
      <c r="V88" s="239">
        <v>570</v>
      </c>
      <c r="W88" s="240" t="s">
        <v>162</v>
      </c>
      <c r="X88" s="256">
        <v>970</v>
      </c>
      <c r="Y88" s="240" t="s">
        <v>162</v>
      </c>
      <c r="Z88" s="237">
        <v>400</v>
      </c>
      <c r="AA88" s="206">
        <v>200</v>
      </c>
      <c r="AC88" s="239">
        <v>110</v>
      </c>
      <c r="AD88" s="240" t="s">
        <v>162</v>
      </c>
      <c r="AE88" s="256">
        <v>190</v>
      </c>
      <c r="AF88" s="240" t="s">
        <v>162</v>
      </c>
    </row>
    <row r="89" spans="3:32" ht="20.100000000000001" customHeight="1">
      <c r="C89" s="164">
        <v>1</v>
      </c>
      <c r="H89" s="164">
        <v>14</v>
      </c>
      <c r="I89" s="164">
        <v>4</v>
      </c>
      <c r="J89" s="164">
        <v>75</v>
      </c>
      <c r="P89" s="882"/>
      <c r="Q89" s="882"/>
      <c r="R89" s="882"/>
      <c r="S89" s="238">
        <v>103</v>
      </c>
      <c r="T89" s="173" t="s">
        <v>185</v>
      </c>
      <c r="U89" s="173" t="s">
        <v>67</v>
      </c>
      <c r="V89" s="239">
        <v>210</v>
      </c>
      <c r="W89" s="240" t="s">
        <v>162</v>
      </c>
      <c r="X89" s="256">
        <v>380</v>
      </c>
      <c r="Y89" s="240" t="s">
        <v>162</v>
      </c>
      <c r="Z89" s="237">
        <v>100</v>
      </c>
      <c r="AA89" s="206">
        <v>50</v>
      </c>
      <c r="AC89" s="239">
        <v>110</v>
      </c>
      <c r="AD89" s="240" t="s">
        <v>162</v>
      </c>
      <c r="AE89" s="256">
        <v>190</v>
      </c>
      <c r="AF89" s="240" t="s">
        <v>162</v>
      </c>
    </row>
    <row r="90" spans="3:32" ht="20.100000000000001" customHeight="1">
      <c r="C90" s="164">
        <v>1</v>
      </c>
      <c r="H90" s="164">
        <v>14</v>
      </c>
      <c r="I90" s="164">
        <v>4</v>
      </c>
      <c r="J90" s="164">
        <v>76</v>
      </c>
      <c r="P90" s="882"/>
      <c r="Q90" s="882"/>
      <c r="R90" s="882"/>
      <c r="S90" s="238">
        <v>104</v>
      </c>
      <c r="T90" s="173" t="s">
        <v>186</v>
      </c>
      <c r="U90" s="173" t="s">
        <v>67</v>
      </c>
      <c r="V90" s="239">
        <v>210</v>
      </c>
      <c r="W90" s="240" t="s">
        <v>162</v>
      </c>
      <c r="X90" s="256">
        <v>380</v>
      </c>
      <c r="Y90" s="240" t="s">
        <v>162</v>
      </c>
      <c r="Z90" s="237">
        <v>100</v>
      </c>
      <c r="AA90" s="206">
        <v>50</v>
      </c>
      <c r="AC90" s="239">
        <v>120</v>
      </c>
      <c r="AD90" s="240" t="s">
        <v>162</v>
      </c>
      <c r="AE90" s="256">
        <v>210</v>
      </c>
      <c r="AF90" s="240" t="s">
        <v>162</v>
      </c>
    </row>
    <row r="91" spans="3:32" ht="20.100000000000001" customHeight="1">
      <c r="C91" s="164">
        <v>1</v>
      </c>
      <c r="H91" s="164">
        <v>14</v>
      </c>
      <c r="I91" s="164">
        <v>4</v>
      </c>
      <c r="J91" s="164">
        <v>77</v>
      </c>
      <c r="P91" s="882"/>
      <c r="Q91" s="882"/>
      <c r="R91" s="882"/>
      <c r="S91" s="238">
        <v>105</v>
      </c>
      <c r="T91" s="173" t="s">
        <v>187</v>
      </c>
      <c r="U91" s="173" t="s">
        <v>67</v>
      </c>
      <c r="V91" s="239">
        <v>230</v>
      </c>
      <c r="W91" s="240" t="s">
        <v>162</v>
      </c>
      <c r="X91" s="256">
        <v>410</v>
      </c>
      <c r="Y91" s="240" t="s">
        <v>162</v>
      </c>
      <c r="Z91" s="237">
        <v>100</v>
      </c>
      <c r="AA91" s="206">
        <v>50</v>
      </c>
      <c r="AC91" s="239">
        <v>190</v>
      </c>
      <c r="AD91" s="240" t="s">
        <v>162</v>
      </c>
      <c r="AE91" s="256">
        <v>410</v>
      </c>
      <c r="AF91" s="240" t="s">
        <v>162</v>
      </c>
    </row>
    <row r="92" spans="3:32" ht="20.100000000000001" customHeight="1">
      <c r="C92" s="164">
        <v>1</v>
      </c>
      <c r="H92" s="164">
        <v>14</v>
      </c>
      <c r="I92" s="164">
        <v>4</v>
      </c>
      <c r="J92" s="164">
        <v>78</v>
      </c>
      <c r="P92" s="882"/>
      <c r="Q92" s="882"/>
      <c r="R92" s="882"/>
      <c r="S92" s="238">
        <v>106</v>
      </c>
      <c r="T92" s="173" t="s">
        <v>188</v>
      </c>
      <c r="U92" s="173" t="s">
        <v>67</v>
      </c>
      <c r="V92" s="239">
        <v>380</v>
      </c>
      <c r="W92" s="240" t="s">
        <v>162</v>
      </c>
      <c r="X92" s="256">
        <v>810</v>
      </c>
      <c r="Y92" s="240" t="s">
        <v>162</v>
      </c>
      <c r="Z92" s="237">
        <v>400</v>
      </c>
      <c r="AA92" s="206">
        <v>200</v>
      </c>
      <c r="AC92" s="239">
        <v>190</v>
      </c>
      <c r="AD92" s="240" t="s">
        <v>162</v>
      </c>
      <c r="AE92" s="256">
        <v>410</v>
      </c>
      <c r="AF92" s="240" t="s">
        <v>162</v>
      </c>
    </row>
    <row r="93" spans="3:32" ht="20.100000000000001" customHeight="1">
      <c r="C93" s="164">
        <v>1</v>
      </c>
      <c r="H93" s="164">
        <v>14</v>
      </c>
      <c r="I93" s="164">
        <v>4</v>
      </c>
      <c r="J93" s="164">
        <v>79</v>
      </c>
      <c r="P93" s="882"/>
      <c r="Q93" s="882"/>
      <c r="R93" s="882"/>
      <c r="S93" s="238">
        <v>107</v>
      </c>
      <c r="T93" s="173" t="s">
        <v>189</v>
      </c>
      <c r="U93" s="173" t="s">
        <v>67</v>
      </c>
      <c r="V93" s="239">
        <v>380</v>
      </c>
      <c r="W93" s="240" t="s">
        <v>162</v>
      </c>
      <c r="X93" s="256">
        <v>810</v>
      </c>
      <c r="Y93" s="240" t="s">
        <v>162</v>
      </c>
      <c r="Z93" s="237">
        <v>400</v>
      </c>
      <c r="AA93" s="206">
        <v>200</v>
      </c>
      <c r="AC93" s="239">
        <v>290</v>
      </c>
      <c r="AD93" s="240" t="s">
        <v>162</v>
      </c>
      <c r="AE93" s="256">
        <v>460</v>
      </c>
      <c r="AF93" s="240" t="s">
        <v>162</v>
      </c>
    </row>
    <row r="94" spans="3:32" ht="20.100000000000001" customHeight="1">
      <c r="C94" s="164">
        <v>1</v>
      </c>
      <c r="H94" s="164">
        <v>14</v>
      </c>
      <c r="I94" s="164">
        <v>4</v>
      </c>
      <c r="J94" s="164">
        <v>79</v>
      </c>
      <c r="P94" s="882"/>
      <c r="Q94" s="882"/>
      <c r="R94" s="882"/>
      <c r="S94" s="238">
        <v>108</v>
      </c>
      <c r="T94" s="173" t="s">
        <v>190</v>
      </c>
      <c r="U94" s="173" t="s">
        <v>67</v>
      </c>
      <c r="V94" s="239">
        <v>570</v>
      </c>
      <c r="W94" s="240" t="s">
        <v>162</v>
      </c>
      <c r="X94" s="256">
        <v>910</v>
      </c>
      <c r="Y94" s="240" t="s">
        <v>162</v>
      </c>
      <c r="Z94" s="237">
        <v>300</v>
      </c>
      <c r="AA94" s="206">
        <v>150</v>
      </c>
      <c r="AC94" s="239" t="s">
        <v>162</v>
      </c>
      <c r="AD94" s="240" t="s">
        <v>162</v>
      </c>
      <c r="AE94" s="256">
        <v>70</v>
      </c>
      <c r="AF94" s="240" t="s">
        <v>162</v>
      </c>
    </row>
    <row r="95" spans="3:32" ht="20.100000000000001" customHeight="1">
      <c r="C95" s="164">
        <v>1</v>
      </c>
      <c r="H95" s="164">
        <v>14</v>
      </c>
      <c r="I95" s="164">
        <v>4</v>
      </c>
      <c r="J95" s="164">
        <v>77</v>
      </c>
      <c r="P95" s="882"/>
      <c r="Q95" s="882"/>
      <c r="R95" s="882"/>
      <c r="S95" s="238">
        <v>111</v>
      </c>
      <c r="T95" s="173" t="s">
        <v>191</v>
      </c>
      <c r="U95" s="173" t="s">
        <v>67</v>
      </c>
      <c r="V95" s="239">
        <v>280</v>
      </c>
      <c r="W95" s="240" t="s">
        <v>162</v>
      </c>
      <c r="X95" s="256">
        <v>540</v>
      </c>
      <c r="Y95" s="240" t="s">
        <v>162</v>
      </c>
      <c r="Z95" s="237">
        <v>200</v>
      </c>
      <c r="AA95" s="206">
        <v>100</v>
      </c>
      <c r="AC95" s="239">
        <v>140</v>
      </c>
      <c r="AD95" s="240" t="s">
        <v>162</v>
      </c>
      <c r="AE95" s="256">
        <v>270</v>
      </c>
      <c r="AF95" s="240" t="s">
        <v>162</v>
      </c>
    </row>
    <row r="96" spans="3:32" ht="20.100000000000001" customHeight="1">
      <c r="C96" s="164">
        <v>1</v>
      </c>
      <c r="H96" s="164">
        <v>14</v>
      </c>
      <c r="I96" s="164">
        <v>4</v>
      </c>
      <c r="J96" s="164">
        <v>78</v>
      </c>
      <c r="P96" s="882"/>
      <c r="Q96" s="882"/>
      <c r="R96" s="882"/>
      <c r="S96" s="238">
        <v>112</v>
      </c>
      <c r="T96" s="173" t="s">
        <v>192</v>
      </c>
      <c r="U96" s="173" t="s">
        <v>67</v>
      </c>
      <c r="V96" s="239">
        <v>280</v>
      </c>
      <c r="W96" s="240" t="s">
        <v>162</v>
      </c>
      <c r="X96" s="256">
        <v>540</v>
      </c>
      <c r="Y96" s="240" t="s">
        <v>162</v>
      </c>
      <c r="Z96" s="237">
        <v>200</v>
      </c>
      <c r="AA96" s="206">
        <v>100</v>
      </c>
      <c r="AC96" s="239">
        <v>240</v>
      </c>
      <c r="AD96" s="240" t="s">
        <v>162</v>
      </c>
      <c r="AE96" s="256">
        <v>360</v>
      </c>
      <c r="AF96" s="240" t="s">
        <v>162</v>
      </c>
    </row>
    <row r="97" spans="3:32" ht="20.100000000000001" customHeight="1">
      <c r="C97" s="164">
        <v>1</v>
      </c>
      <c r="H97" s="164">
        <v>14</v>
      </c>
      <c r="I97" s="164">
        <v>4</v>
      </c>
      <c r="J97" s="164">
        <v>75</v>
      </c>
      <c r="P97" s="882"/>
      <c r="Q97" s="882"/>
      <c r="R97" s="882"/>
      <c r="S97" s="238">
        <v>113</v>
      </c>
      <c r="T97" s="173" t="s">
        <v>193</v>
      </c>
      <c r="U97" s="173" t="s">
        <v>67</v>
      </c>
      <c r="V97" s="239">
        <v>480</v>
      </c>
      <c r="W97" s="240" t="s">
        <v>162</v>
      </c>
      <c r="X97" s="256">
        <v>710</v>
      </c>
      <c r="Y97" s="240" t="s">
        <v>162</v>
      </c>
      <c r="Z97" s="237">
        <v>200</v>
      </c>
      <c r="AA97" s="206">
        <v>100</v>
      </c>
      <c r="AC97" s="239">
        <v>110</v>
      </c>
      <c r="AD97" s="240" t="s">
        <v>162</v>
      </c>
      <c r="AE97" s="256">
        <v>120</v>
      </c>
      <c r="AF97" s="240" t="s">
        <v>162</v>
      </c>
    </row>
    <row r="98" spans="3:32" ht="20.100000000000001" customHeight="1">
      <c r="C98" s="164">
        <v>1</v>
      </c>
      <c r="H98" s="164">
        <v>14</v>
      </c>
      <c r="I98" s="164">
        <v>4</v>
      </c>
      <c r="J98" s="164">
        <v>77</v>
      </c>
      <c r="P98" s="882"/>
      <c r="Q98" s="882"/>
      <c r="R98" s="882"/>
      <c r="S98" s="238">
        <v>115</v>
      </c>
      <c r="T98" s="173" t="s">
        <v>194</v>
      </c>
      <c r="U98" s="173" t="s">
        <v>67</v>
      </c>
      <c r="V98" s="239">
        <v>230</v>
      </c>
      <c r="W98" s="240" t="s">
        <v>162</v>
      </c>
      <c r="X98" s="256">
        <v>440</v>
      </c>
      <c r="Y98" s="240" t="s">
        <v>162</v>
      </c>
      <c r="Z98" s="237">
        <v>200</v>
      </c>
      <c r="AA98" s="206">
        <v>100</v>
      </c>
      <c r="AC98" s="239">
        <v>140</v>
      </c>
      <c r="AD98" s="240" t="s">
        <v>162</v>
      </c>
      <c r="AE98" s="256">
        <v>220</v>
      </c>
      <c r="AF98" s="240" t="s">
        <v>162</v>
      </c>
    </row>
    <row r="99" spans="3:32" ht="20.100000000000001" customHeight="1">
      <c r="C99" s="164">
        <v>1</v>
      </c>
      <c r="H99" s="164">
        <v>14</v>
      </c>
      <c r="I99" s="164">
        <v>4</v>
      </c>
      <c r="J99" s="164">
        <v>78</v>
      </c>
      <c r="P99" s="882"/>
      <c r="Q99" s="882"/>
      <c r="R99" s="882"/>
      <c r="S99" s="238">
        <v>116</v>
      </c>
      <c r="T99" s="173" t="s">
        <v>195</v>
      </c>
      <c r="U99" s="173" t="s">
        <v>67</v>
      </c>
      <c r="V99" s="239">
        <v>280</v>
      </c>
      <c r="W99" s="240" t="s">
        <v>162</v>
      </c>
      <c r="X99" s="256">
        <v>440</v>
      </c>
      <c r="Y99" s="240" t="s">
        <v>162</v>
      </c>
      <c r="Z99" s="237">
        <v>100</v>
      </c>
      <c r="AA99" s="206">
        <v>50</v>
      </c>
      <c r="AC99" s="239">
        <v>240</v>
      </c>
      <c r="AD99" s="240" t="s">
        <v>162</v>
      </c>
      <c r="AE99" s="256">
        <v>360</v>
      </c>
      <c r="AF99" s="240" t="s">
        <v>162</v>
      </c>
    </row>
    <row r="100" spans="3:32" ht="20.100000000000001" customHeight="1">
      <c r="C100" s="164">
        <v>1</v>
      </c>
      <c r="H100" s="164">
        <v>14</v>
      </c>
      <c r="I100" s="164">
        <v>4</v>
      </c>
      <c r="J100" s="164">
        <v>76</v>
      </c>
      <c r="P100" s="882"/>
      <c r="Q100" s="882"/>
      <c r="R100" s="882"/>
      <c r="S100" s="238">
        <v>117</v>
      </c>
      <c r="T100" s="173" t="s">
        <v>196</v>
      </c>
      <c r="U100" s="173" t="s">
        <v>67</v>
      </c>
      <c r="V100" s="239">
        <v>480</v>
      </c>
      <c r="W100" s="240" t="s">
        <v>162</v>
      </c>
      <c r="X100" s="256">
        <v>710</v>
      </c>
      <c r="Y100" s="240" t="s">
        <v>162</v>
      </c>
      <c r="Z100" s="237">
        <v>200</v>
      </c>
      <c r="AA100" s="206">
        <v>100</v>
      </c>
      <c r="AC100" s="239">
        <v>120</v>
      </c>
      <c r="AD100" s="240" t="s">
        <v>162</v>
      </c>
      <c r="AE100" s="256">
        <v>200</v>
      </c>
      <c r="AF100" s="240" t="s">
        <v>162</v>
      </c>
    </row>
    <row r="101" spans="3:32" ht="20.100000000000001" customHeight="1">
      <c r="C101" s="164">
        <v>1</v>
      </c>
      <c r="H101" s="164">
        <v>14</v>
      </c>
      <c r="I101" s="164">
        <v>4</v>
      </c>
      <c r="J101" s="164">
        <v>77</v>
      </c>
      <c r="P101" s="882"/>
      <c r="Q101" s="882"/>
      <c r="R101" s="882"/>
      <c r="S101" s="238">
        <v>118</v>
      </c>
      <c r="T101" s="173" t="s">
        <v>197</v>
      </c>
      <c r="U101" s="173" t="s">
        <v>67</v>
      </c>
      <c r="V101" s="239">
        <v>230</v>
      </c>
      <c r="W101" s="240" t="s">
        <v>162</v>
      </c>
      <c r="X101" s="256">
        <v>390</v>
      </c>
      <c r="Y101" s="240" t="s">
        <v>162</v>
      </c>
      <c r="Z101" s="237">
        <v>100</v>
      </c>
      <c r="AA101" s="206">
        <v>50</v>
      </c>
      <c r="AC101" s="239">
        <v>120</v>
      </c>
      <c r="AD101" s="240" t="s">
        <v>162</v>
      </c>
      <c r="AE101" s="256">
        <v>200</v>
      </c>
      <c r="AF101" s="240" t="s">
        <v>162</v>
      </c>
    </row>
    <row r="102" spans="3:32" ht="20.100000000000001" customHeight="1">
      <c r="C102" s="164">
        <v>1</v>
      </c>
      <c r="H102" s="164">
        <v>14</v>
      </c>
      <c r="I102" s="164">
        <v>4</v>
      </c>
      <c r="J102" s="164">
        <v>78</v>
      </c>
      <c r="P102" s="882"/>
      <c r="Q102" s="882"/>
      <c r="R102" s="882"/>
      <c r="S102" s="238">
        <v>119</v>
      </c>
      <c r="T102" s="173" t="s">
        <v>198</v>
      </c>
      <c r="U102" s="173" t="s">
        <v>67</v>
      </c>
      <c r="V102" s="239">
        <v>230</v>
      </c>
      <c r="W102" s="240" t="s">
        <v>162</v>
      </c>
      <c r="X102" s="256">
        <v>390</v>
      </c>
      <c r="Y102" s="240" t="s">
        <v>162</v>
      </c>
      <c r="Z102" s="237">
        <v>100</v>
      </c>
      <c r="AA102" s="206">
        <v>50</v>
      </c>
      <c r="AC102" s="239">
        <v>190</v>
      </c>
      <c r="AD102" s="240" t="s">
        <v>162</v>
      </c>
      <c r="AE102" s="256">
        <v>270</v>
      </c>
      <c r="AF102" s="240" t="s">
        <v>162</v>
      </c>
    </row>
    <row r="103" spans="3:32" ht="20.100000000000001" customHeight="1">
      <c r="C103" s="164">
        <v>1</v>
      </c>
      <c r="H103" s="164">
        <v>14</v>
      </c>
      <c r="I103" s="164">
        <v>4</v>
      </c>
      <c r="J103" s="164">
        <v>79</v>
      </c>
      <c r="P103" s="882"/>
      <c r="Q103" s="882"/>
      <c r="R103" s="882"/>
      <c r="S103" s="238">
        <v>120</v>
      </c>
      <c r="T103" s="173" t="s">
        <v>199</v>
      </c>
      <c r="U103" s="173" t="s">
        <v>67</v>
      </c>
      <c r="V103" s="239">
        <v>380</v>
      </c>
      <c r="W103" s="240" t="s">
        <v>162</v>
      </c>
      <c r="X103" s="256">
        <v>530</v>
      </c>
      <c r="Y103" s="240" t="s">
        <v>162</v>
      </c>
      <c r="Z103" s="237">
        <v>100</v>
      </c>
      <c r="AA103" s="206">
        <v>50</v>
      </c>
      <c r="AC103" s="239" t="s">
        <v>162</v>
      </c>
      <c r="AD103" s="240" t="s">
        <v>162</v>
      </c>
      <c r="AE103" s="256">
        <v>30</v>
      </c>
      <c r="AF103" s="240" t="s">
        <v>162</v>
      </c>
    </row>
    <row r="104" spans="3:32" ht="20.100000000000001" customHeight="1">
      <c r="C104" s="164">
        <v>1</v>
      </c>
      <c r="H104" s="164">
        <v>14</v>
      </c>
      <c r="I104" s="164">
        <v>4</v>
      </c>
      <c r="J104" s="164">
        <v>79</v>
      </c>
      <c r="P104" s="882"/>
      <c r="Q104" s="882"/>
      <c r="R104" s="882"/>
      <c r="S104" s="238">
        <v>122</v>
      </c>
      <c r="T104" s="173" t="s">
        <v>200</v>
      </c>
      <c r="U104" s="173" t="s">
        <v>67</v>
      </c>
      <c r="V104" s="239">
        <v>280</v>
      </c>
      <c r="W104" s="240" t="s">
        <v>162</v>
      </c>
      <c r="X104" s="256">
        <v>610</v>
      </c>
      <c r="Y104" s="240" t="s">
        <v>162</v>
      </c>
      <c r="Z104" s="237">
        <v>300</v>
      </c>
      <c r="AA104" s="206">
        <v>150</v>
      </c>
      <c r="AC104" s="257">
        <v>120</v>
      </c>
      <c r="AD104" s="258" t="s">
        <v>162</v>
      </c>
      <c r="AE104" s="259">
        <v>310</v>
      </c>
      <c r="AF104" s="258" t="s">
        <v>162</v>
      </c>
    </row>
    <row r="105" spans="3:32" ht="20.25" customHeight="1">
      <c r="P105" s="888"/>
      <c r="Q105" s="888"/>
      <c r="R105" s="888"/>
      <c r="S105" s="260">
        <v>123</v>
      </c>
      <c r="T105" s="176" t="s">
        <v>201</v>
      </c>
      <c r="U105" s="176" t="s">
        <v>67</v>
      </c>
      <c r="V105" s="257">
        <v>230</v>
      </c>
      <c r="W105" s="258" t="s">
        <v>162</v>
      </c>
      <c r="X105" s="259">
        <v>610</v>
      </c>
      <c r="Y105" s="258" t="s">
        <v>162</v>
      </c>
      <c r="Z105" s="261">
        <v>300</v>
      </c>
      <c r="AA105" s="208">
        <v>150</v>
      </c>
    </row>
    <row r="106" spans="3:32" ht="20.25" customHeight="1">
      <c r="P106" s="165"/>
      <c r="Q106" s="165"/>
      <c r="R106" s="165"/>
      <c r="S106" s="165"/>
      <c r="T106" s="165"/>
      <c r="U106" s="165"/>
      <c r="V106" s="262"/>
      <c r="W106" s="262"/>
      <c r="X106" s="263"/>
      <c r="Y106" s="262"/>
      <c r="Z106" s="264"/>
      <c r="AA106" s="265"/>
    </row>
  </sheetData>
  <sheetProtection algorithmName="SHA-512" hashValue="DM61+VuFBMoAb39LB1eufUe0wj4dbHeb2zHwxvTcM5qu1LfKMka4K6JM/EHefQF6la3hoMTa67bLk5iPmE9E7w==" saltValue="uEMmkoMKsBH7MjRx1t/dxA==" spinCount="100000" sheet="1" objects="1" scenarios="1"/>
  <mergeCells count="48">
    <mergeCell ref="P68:P77"/>
    <mergeCell ref="Q68:Q74"/>
    <mergeCell ref="R68:R74"/>
    <mergeCell ref="Q75:Q82"/>
    <mergeCell ref="R75:R76"/>
    <mergeCell ref="P78:P79"/>
    <mergeCell ref="R78:R81"/>
    <mergeCell ref="P80:P105"/>
    <mergeCell ref="Q83:Q105"/>
    <mergeCell ref="R83:R105"/>
    <mergeCell ref="P64:P67"/>
    <mergeCell ref="Q64:Q65"/>
    <mergeCell ref="R64:R65"/>
    <mergeCell ref="Q66:Q67"/>
    <mergeCell ref="R66:R67"/>
    <mergeCell ref="P9:P61"/>
    <mergeCell ref="Q9:Q29"/>
    <mergeCell ref="R9:R16"/>
    <mergeCell ref="R17:R28"/>
    <mergeCell ref="Q30:Q44"/>
    <mergeCell ref="R30:R44"/>
    <mergeCell ref="Q46:Q54"/>
    <mergeCell ref="R46:R54"/>
    <mergeCell ref="Q55:Q58"/>
    <mergeCell ref="R55:R58"/>
    <mergeCell ref="Q59:Q61"/>
    <mergeCell ref="R59:R61"/>
    <mergeCell ref="A6:A7"/>
    <mergeCell ref="B6:B7"/>
    <mergeCell ref="C6:C7"/>
    <mergeCell ref="D6:D7"/>
    <mergeCell ref="E6:E7"/>
    <mergeCell ref="F6:F7"/>
    <mergeCell ref="Z1:AA1"/>
    <mergeCell ref="P3:S3"/>
    <mergeCell ref="P4:R4"/>
    <mergeCell ref="Z4:AA4"/>
    <mergeCell ref="P5:R5"/>
    <mergeCell ref="T5:U5"/>
    <mergeCell ref="Z5:AA5"/>
    <mergeCell ref="G6:G7"/>
    <mergeCell ref="H6:H7"/>
    <mergeCell ref="I6:I7"/>
    <mergeCell ref="J6:J7"/>
    <mergeCell ref="V6:W6"/>
    <mergeCell ref="Z6:AA6"/>
    <mergeCell ref="Z7:AA7"/>
    <mergeCell ref="X6:Y6"/>
  </mergeCells>
  <phoneticPr fontId="6"/>
  <printOptions horizontalCentered="1"/>
  <pageMargins left="0.23622047244094491" right="0.23622047244094491" top="0.47244094488188981" bottom="0.27559055118110237" header="0.31496062992125984" footer="0.19685039370078741"/>
  <pageSetup paperSize="9" scale="65" fitToHeight="9" orientation="portrait" r:id="rId1"/>
  <headerFooter alignWithMargins="0"/>
  <rowBreaks count="1" manualBreakCount="1">
    <brk id="61" min="14" max="30"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113369-7B4F-4918-94E5-55FB3C32FAD0}">
  <sheetPr>
    <tabColor rgb="FFFF0000"/>
    <pageSetUpPr fitToPage="1"/>
  </sheetPr>
  <dimension ref="A1:AI77"/>
  <sheetViews>
    <sheetView view="pageBreakPreview" topLeftCell="A31" zoomScale="90" zoomScaleNormal="100" zoomScaleSheetLayoutView="90" workbookViewId="0">
      <selection activeCell="K41" sqref="K41:K45"/>
    </sheetView>
  </sheetViews>
  <sheetFormatPr defaultRowHeight="18.75"/>
  <cols>
    <col min="1" max="1" width="7" style="194" customWidth="1"/>
    <col min="2" max="2" width="9" style="194"/>
    <col min="3" max="3" width="9" style="193"/>
    <col min="4" max="7" width="9" style="194"/>
    <col min="8" max="8" width="2.625" style="194" customWidth="1"/>
    <col min="9" max="9" width="9" style="194"/>
    <col min="10" max="10" width="9" style="193"/>
    <col min="11" max="14" width="9" style="194"/>
    <col min="15" max="15" width="2.375" style="194" customWidth="1"/>
    <col min="16" max="17" width="9" style="193"/>
    <col min="18" max="21" width="9" style="194"/>
    <col min="22" max="22" width="4.125" style="194" customWidth="1"/>
    <col min="23" max="16384" width="9" style="194"/>
  </cols>
  <sheetData>
    <row r="1" spans="1:22" ht="18" customHeight="1">
      <c r="A1" s="162" t="s">
        <v>214</v>
      </c>
      <c r="B1" s="162"/>
      <c r="D1" s="163" t="s">
        <v>215</v>
      </c>
      <c r="J1" s="194"/>
      <c r="T1" s="866">
        <v>45901</v>
      </c>
      <c r="U1" s="866"/>
    </row>
    <row r="2" spans="1:22">
      <c r="P2" s="266" t="s">
        <v>234</v>
      </c>
      <c r="Q2" s="267"/>
      <c r="R2" s="267"/>
      <c r="S2" s="267"/>
      <c r="T2" s="268"/>
      <c r="U2" s="268"/>
    </row>
    <row r="3" spans="1:22">
      <c r="B3" s="868" t="s">
        <v>470</v>
      </c>
      <c r="C3" s="868"/>
      <c r="P3" s="269" t="s">
        <v>236</v>
      </c>
      <c r="Q3" s="270"/>
      <c r="R3" s="271"/>
      <c r="S3" s="271"/>
      <c r="T3" s="270"/>
      <c r="U3" s="270"/>
    </row>
    <row r="4" spans="1:22" ht="19.5" thickBot="1">
      <c r="B4" s="871" t="s">
        <v>472</v>
      </c>
      <c r="C4" s="871"/>
      <c r="I4" s="272" t="s">
        <v>216</v>
      </c>
      <c r="J4" s="889" t="s">
        <v>217</v>
      </c>
      <c r="K4" s="889"/>
      <c r="P4" s="269" t="s">
        <v>237</v>
      </c>
      <c r="Q4" s="268"/>
      <c r="R4" s="268"/>
      <c r="S4" s="268"/>
      <c r="T4" s="268"/>
      <c r="U4" s="268"/>
    </row>
    <row r="5" spans="1:22">
      <c r="B5" s="890" t="s">
        <v>218</v>
      </c>
      <c r="C5" s="891"/>
      <c r="D5" s="891"/>
      <c r="E5" s="891"/>
      <c r="F5" s="891"/>
      <c r="G5" s="892"/>
      <c r="H5" s="273"/>
      <c r="I5" s="893" t="s">
        <v>219</v>
      </c>
      <c r="J5" s="894"/>
      <c r="K5" s="894"/>
      <c r="L5" s="894"/>
      <c r="M5" s="894"/>
      <c r="N5" s="895"/>
      <c r="P5" s="274" t="s">
        <v>221</v>
      </c>
      <c r="Q5" s="896" t="s">
        <v>20</v>
      </c>
      <c r="R5" s="896"/>
      <c r="S5" s="275" t="s">
        <v>222</v>
      </c>
      <c r="T5" s="276" t="s">
        <v>27</v>
      </c>
      <c r="U5" s="277" t="s">
        <v>28</v>
      </c>
      <c r="V5" s="278"/>
    </row>
    <row r="6" spans="1:22" ht="19.5" thickBot="1">
      <c r="B6" s="279" t="s">
        <v>221</v>
      </c>
      <c r="C6" s="897" t="s">
        <v>20</v>
      </c>
      <c r="D6" s="897"/>
      <c r="E6" s="280" t="s">
        <v>222</v>
      </c>
      <c r="F6" s="281" t="s">
        <v>27</v>
      </c>
      <c r="G6" s="282" t="s">
        <v>28</v>
      </c>
      <c r="H6" s="272"/>
      <c r="I6" s="279" t="s">
        <v>221</v>
      </c>
      <c r="J6" s="897" t="s">
        <v>20</v>
      </c>
      <c r="K6" s="897"/>
      <c r="L6" s="280" t="s">
        <v>222</v>
      </c>
      <c r="M6" s="281" t="s">
        <v>27</v>
      </c>
      <c r="N6" s="282" t="s">
        <v>28</v>
      </c>
      <c r="P6" s="283">
        <v>4</v>
      </c>
      <c r="Q6" s="283" t="s">
        <v>226</v>
      </c>
      <c r="R6" s="283" t="s">
        <v>230</v>
      </c>
      <c r="S6" s="283" t="s">
        <v>67</v>
      </c>
      <c r="T6" s="284">
        <v>200</v>
      </c>
      <c r="U6" s="284">
        <v>100</v>
      </c>
      <c r="V6" s="278"/>
    </row>
    <row r="7" spans="1:22">
      <c r="B7" s="285">
        <v>87</v>
      </c>
      <c r="C7" s="286" t="s">
        <v>223</v>
      </c>
      <c r="D7" s="286" t="s">
        <v>224</v>
      </c>
      <c r="E7" s="286" t="s">
        <v>67</v>
      </c>
      <c r="F7" s="287">
        <v>2000</v>
      </c>
      <c r="G7" s="288">
        <v>1000</v>
      </c>
      <c r="H7" s="289"/>
      <c r="I7" s="290">
        <v>1</v>
      </c>
      <c r="J7" s="286" t="s">
        <v>225</v>
      </c>
      <c r="K7" s="286" t="s">
        <v>226</v>
      </c>
      <c r="L7" s="286" t="s">
        <v>67</v>
      </c>
      <c r="M7" s="291">
        <v>900</v>
      </c>
      <c r="N7" s="292">
        <v>450</v>
      </c>
      <c r="P7" s="293">
        <v>9</v>
      </c>
      <c r="Q7" s="293" t="s">
        <v>226</v>
      </c>
      <c r="R7" s="293" t="s">
        <v>230</v>
      </c>
      <c r="S7" s="294" t="s">
        <v>244</v>
      </c>
      <c r="T7" s="295">
        <v>400</v>
      </c>
      <c r="U7" s="295">
        <v>200</v>
      </c>
    </row>
    <row r="8" spans="1:22">
      <c r="B8" s="296">
        <v>88</v>
      </c>
      <c r="C8" s="297" t="s">
        <v>223</v>
      </c>
      <c r="D8" s="297" t="s">
        <v>224</v>
      </c>
      <c r="E8" s="298" t="s">
        <v>216</v>
      </c>
      <c r="F8" s="299">
        <v>4100</v>
      </c>
      <c r="G8" s="300">
        <v>2050</v>
      </c>
      <c r="H8" s="289"/>
      <c r="I8" s="296">
        <v>2</v>
      </c>
      <c r="J8" s="297" t="s">
        <v>225</v>
      </c>
      <c r="K8" s="297" t="s">
        <v>230</v>
      </c>
      <c r="L8" s="297" t="s">
        <v>67</v>
      </c>
      <c r="M8" s="301">
        <v>1300</v>
      </c>
      <c r="N8" s="302">
        <v>650</v>
      </c>
      <c r="P8" s="303">
        <v>36</v>
      </c>
      <c r="Q8" s="303" t="s">
        <v>247</v>
      </c>
      <c r="R8" s="303" t="s">
        <v>248</v>
      </c>
      <c r="S8" s="303" t="s">
        <v>67</v>
      </c>
      <c r="T8" s="304">
        <v>700</v>
      </c>
      <c r="U8" s="304">
        <v>350</v>
      </c>
    </row>
    <row r="9" spans="1:22">
      <c r="B9" s="305">
        <v>89</v>
      </c>
      <c r="C9" s="306" t="s">
        <v>231</v>
      </c>
      <c r="D9" s="306" t="s">
        <v>232</v>
      </c>
      <c r="E9" s="306" t="s">
        <v>67</v>
      </c>
      <c r="F9" s="307">
        <v>1600</v>
      </c>
      <c r="G9" s="308">
        <v>800</v>
      </c>
      <c r="H9" s="289"/>
      <c r="I9" s="296">
        <v>3</v>
      </c>
      <c r="J9" s="297" t="s">
        <v>225</v>
      </c>
      <c r="K9" s="297" t="s">
        <v>233</v>
      </c>
      <c r="L9" s="297" t="s">
        <v>67</v>
      </c>
      <c r="M9" s="301">
        <v>900</v>
      </c>
      <c r="N9" s="302">
        <v>450</v>
      </c>
      <c r="P9" s="303">
        <v>42</v>
      </c>
      <c r="Q9" s="303" t="s">
        <v>247</v>
      </c>
      <c r="R9" s="303" t="s">
        <v>250</v>
      </c>
      <c r="S9" s="303" t="s">
        <v>229</v>
      </c>
      <c r="T9" s="304">
        <v>1000</v>
      </c>
      <c r="U9" s="304">
        <v>500</v>
      </c>
    </row>
    <row r="10" spans="1:22">
      <c r="B10" s="309">
        <v>92</v>
      </c>
      <c r="C10" s="310" t="s">
        <v>223</v>
      </c>
      <c r="D10" s="310" t="s">
        <v>235</v>
      </c>
      <c r="E10" s="310" t="s">
        <v>67</v>
      </c>
      <c r="F10" s="311">
        <v>3600</v>
      </c>
      <c r="G10" s="312">
        <v>1800</v>
      </c>
      <c r="H10" s="289"/>
      <c r="I10" s="296">
        <v>7</v>
      </c>
      <c r="J10" s="297" t="s">
        <v>225</v>
      </c>
      <c r="K10" s="297" t="s">
        <v>226</v>
      </c>
      <c r="L10" s="298" t="s">
        <v>216</v>
      </c>
      <c r="M10" s="301">
        <v>3300</v>
      </c>
      <c r="N10" s="302">
        <v>1650</v>
      </c>
      <c r="P10" s="303">
        <v>45</v>
      </c>
      <c r="Q10" s="303" t="s">
        <v>247</v>
      </c>
      <c r="R10" s="303" t="s">
        <v>251</v>
      </c>
      <c r="S10" s="303" t="s">
        <v>67</v>
      </c>
      <c r="T10" s="304">
        <v>700</v>
      </c>
      <c r="U10" s="304">
        <v>350</v>
      </c>
    </row>
    <row r="11" spans="1:22">
      <c r="B11" s="296">
        <v>93</v>
      </c>
      <c r="C11" s="297" t="s">
        <v>223</v>
      </c>
      <c r="D11" s="297" t="s">
        <v>235</v>
      </c>
      <c r="E11" s="298" t="s">
        <v>216</v>
      </c>
      <c r="F11" s="299">
        <v>6300</v>
      </c>
      <c r="G11" s="300">
        <v>3150</v>
      </c>
      <c r="H11" s="289"/>
      <c r="I11" s="296">
        <v>8</v>
      </c>
      <c r="J11" s="297" t="s">
        <v>225</v>
      </c>
      <c r="K11" s="297" t="s">
        <v>230</v>
      </c>
      <c r="L11" s="298" t="s">
        <v>216</v>
      </c>
      <c r="M11" s="301">
        <v>3700</v>
      </c>
      <c r="N11" s="302">
        <v>1850</v>
      </c>
      <c r="P11" s="303">
        <v>47</v>
      </c>
      <c r="Q11" s="303" t="s">
        <v>247</v>
      </c>
      <c r="R11" s="303" t="s">
        <v>252</v>
      </c>
      <c r="S11" s="303" t="s">
        <v>229</v>
      </c>
      <c r="T11" s="304">
        <v>700</v>
      </c>
      <c r="U11" s="304">
        <v>350</v>
      </c>
    </row>
    <row r="12" spans="1:22" ht="19.5" thickBot="1">
      <c r="B12" s="313">
        <v>94</v>
      </c>
      <c r="C12" s="314" t="s">
        <v>238</v>
      </c>
      <c r="D12" s="314" t="s">
        <v>239</v>
      </c>
      <c r="E12" s="314" t="s">
        <v>67</v>
      </c>
      <c r="F12" s="315">
        <v>4500</v>
      </c>
      <c r="G12" s="316">
        <v>2250</v>
      </c>
      <c r="H12" s="289"/>
      <c r="I12" s="296">
        <v>22</v>
      </c>
      <c r="J12" s="297" t="s">
        <v>240</v>
      </c>
      <c r="K12" s="297" t="s">
        <v>241</v>
      </c>
      <c r="L12" s="297" t="s">
        <v>115</v>
      </c>
      <c r="M12" s="301">
        <v>2600</v>
      </c>
      <c r="N12" s="302">
        <v>1300</v>
      </c>
      <c r="P12" s="317" t="s">
        <v>256</v>
      </c>
      <c r="Q12" s="271"/>
      <c r="R12" s="271"/>
      <c r="S12" s="271"/>
      <c r="T12" s="270"/>
      <c r="U12" s="270"/>
      <c r="V12" s="268"/>
    </row>
    <row r="13" spans="1:22">
      <c r="H13" s="289"/>
      <c r="I13" s="296">
        <v>38</v>
      </c>
      <c r="J13" s="297" t="s">
        <v>242</v>
      </c>
      <c r="K13" s="297" t="s">
        <v>490</v>
      </c>
      <c r="L13" s="297" t="s">
        <v>115</v>
      </c>
      <c r="M13" s="318">
        <v>4000</v>
      </c>
      <c r="N13" s="319">
        <v>2000</v>
      </c>
      <c r="P13" s="303">
        <v>50</v>
      </c>
      <c r="Q13" s="303" t="s">
        <v>247</v>
      </c>
      <c r="R13" s="303" t="s">
        <v>259</v>
      </c>
      <c r="S13" s="303" t="s">
        <v>67</v>
      </c>
      <c r="T13" s="304">
        <v>500</v>
      </c>
      <c r="U13" s="304">
        <v>250</v>
      </c>
      <c r="V13" s="270"/>
    </row>
    <row r="14" spans="1:22">
      <c r="H14" s="289"/>
      <c r="I14" s="296">
        <v>10</v>
      </c>
      <c r="J14" s="297" t="s">
        <v>243</v>
      </c>
      <c r="K14" s="297" t="s">
        <v>241</v>
      </c>
      <c r="L14" s="297" t="s">
        <v>67</v>
      </c>
      <c r="M14" s="301">
        <v>1600</v>
      </c>
      <c r="N14" s="302">
        <v>800</v>
      </c>
      <c r="P14" s="269" t="s">
        <v>261</v>
      </c>
      <c r="Q14" s="268"/>
      <c r="R14" s="268"/>
      <c r="S14" s="268"/>
      <c r="T14" s="268"/>
      <c r="U14" s="268"/>
      <c r="V14" s="270"/>
    </row>
    <row r="15" spans="1:22">
      <c r="H15" s="289"/>
      <c r="I15" s="296">
        <v>11</v>
      </c>
      <c r="J15" s="297" t="s">
        <v>243</v>
      </c>
      <c r="K15" s="297" t="s">
        <v>246</v>
      </c>
      <c r="L15" s="297" t="s">
        <v>67</v>
      </c>
      <c r="M15" s="301">
        <v>1600</v>
      </c>
      <c r="N15" s="302">
        <v>800</v>
      </c>
      <c r="P15" s="303">
        <v>34</v>
      </c>
      <c r="Q15" s="303" t="s">
        <v>247</v>
      </c>
      <c r="R15" s="303" t="s">
        <v>263</v>
      </c>
      <c r="S15" s="303" t="s">
        <v>67</v>
      </c>
      <c r="T15" s="304">
        <v>1100</v>
      </c>
      <c r="U15" s="304">
        <v>550</v>
      </c>
      <c r="V15" s="320"/>
    </row>
    <row r="16" spans="1:22">
      <c r="H16" s="289"/>
      <c r="I16" s="296">
        <v>12</v>
      </c>
      <c r="J16" s="297" t="s">
        <v>243</v>
      </c>
      <c r="K16" s="297" t="s">
        <v>249</v>
      </c>
      <c r="L16" s="297" t="s">
        <v>67</v>
      </c>
      <c r="M16" s="301">
        <v>1600</v>
      </c>
      <c r="N16" s="302">
        <v>800</v>
      </c>
      <c r="P16" s="269" t="s">
        <v>266</v>
      </c>
      <c r="Q16" s="270"/>
      <c r="R16" s="270"/>
      <c r="S16" s="268"/>
      <c r="T16" s="268"/>
      <c r="U16" s="268"/>
      <c r="V16" s="268"/>
    </row>
    <row r="17" spans="2:23">
      <c r="H17" s="289"/>
      <c r="I17" s="296">
        <v>16</v>
      </c>
      <c r="J17" s="297" t="s">
        <v>243</v>
      </c>
      <c r="K17" s="297" t="s">
        <v>241</v>
      </c>
      <c r="L17" s="297" t="s">
        <v>115</v>
      </c>
      <c r="M17" s="301">
        <v>3000</v>
      </c>
      <c r="N17" s="302">
        <v>1500</v>
      </c>
      <c r="P17" s="303">
        <v>31</v>
      </c>
      <c r="Q17" s="303" t="s">
        <v>247</v>
      </c>
      <c r="R17" s="303" t="s">
        <v>268</v>
      </c>
      <c r="S17" s="303" t="s">
        <v>67</v>
      </c>
      <c r="T17" s="304">
        <v>1200</v>
      </c>
      <c r="U17" s="304">
        <v>600</v>
      </c>
      <c r="V17" s="320"/>
    </row>
    <row r="18" spans="2:23">
      <c r="H18" s="289"/>
      <c r="I18" s="296">
        <v>17</v>
      </c>
      <c r="J18" s="297" t="s">
        <v>243</v>
      </c>
      <c r="K18" s="297" t="s">
        <v>246</v>
      </c>
      <c r="L18" s="297" t="s">
        <v>115</v>
      </c>
      <c r="M18" s="301">
        <v>3000</v>
      </c>
      <c r="N18" s="302">
        <v>1500</v>
      </c>
      <c r="P18" s="269" t="s">
        <v>269</v>
      </c>
      <c r="Q18" s="268"/>
      <c r="R18" s="268"/>
      <c r="S18" s="268"/>
      <c r="T18" s="268"/>
      <c r="U18" s="268"/>
      <c r="W18" s="195" t="s">
        <v>371</v>
      </c>
    </row>
    <row r="19" spans="2:23">
      <c r="H19" s="289"/>
      <c r="I19" s="296">
        <v>18</v>
      </c>
      <c r="J19" s="297" t="s">
        <v>243</v>
      </c>
      <c r="K19" s="297" t="s">
        <v>255</v>
      </c>
      <c r="L19" s="297" t="s">
        <v>115</v>
      </c>
      <c r="M19" s="301">
        <v>3000</v>
      </c>
      <c r="N19" s="302">
        <v>1500</v>
      </c>
      <c r="P19" s="303">
        <v>35</v>
      </c>
      <c r="Q19" s="303" t="s">
        <v>265</v>
      </c>
      <c r="R19" s="303" t="s">
        <v>262</v>
      </c>
      <c r="S19" s="303" t="s">
        <v>67</v>
      </c>
      <c r="T19" s="321">
        <v>400</v>
      </c>
      <c r="U19" s="321">
        <v>200</v>
      </c>
      <c r="V19" s="320"/>
    </row>
    <row r="20" spans="2:23" ht="19.5" thickBot="1">
      <c r="H20" s="289"/>
      <c r="I20" s="322">
        <v>61</v>
      </c>
      <c r="J20" s="323" t="s">
        <v>243</v>
      </c>
      <c r="K20" s="323" t="s">
        <v>304</v>
      </c>
      <c r="L20" s="323" t="s">
        <v>67</v>
      </c>
      <c r="M20" s="324">
        <v>1200</v>
      </c>
      <c r="N20" s="325">
        <v>600</v>
      </c>
      <c r="P20" s="303">
        <v>41</v>
      </c>
      <c r="Q20" s="303" t="s">
        <v>274</v>
      </c>
      <c r="R20" s="303" t="s">
        <v>250</v>
      </c>
      <c r="S20" s="303" t="s">
        <v>229</v>
      </c>
      <c r="T20" s="304">
        <v>700</v>
      </c>
      <c r="U20" s="304">
        <v>350</v>
      </c>
      <c r="V20" s="320"/>
    </row>
    <row r="21" spans="2:23">
      <c r="H21" s="289"/>
      <c r="I21" s="290">
        <v>23</v>
      </c>
      <c r="J21" s="286" t="s">
        <v>223</v>
      </c>
      <c r="K21" s="286" t="s">
        <v>258</v>
      </c>
      <c r="L21" s="286" t="s">
        <v>67</v>
      </c>
      <c r="M21" s="291">
        <v>1100</v>
      </c>
      <c r="N21" s="292">
        <v>550</v>
      </c>
      <c r="P21" s="303">
        <v>44</v>
      </c>
      <c r="Q21" s="303" t="s">
        <v>274</v>
      </c>
      <c r="R21" s="303" t="s">
        <v>251</v>
      </c>
      <c r="S21" s="303" t="s">
        <v>67</v>
      </c>
      <c r="T21" s="304">
        <v>500</v>
      </c>
      <c r="U21" s="304">
        <v>250</v>
      </c>
      <c r="V21" s="268"/>
    </row>
    <row r="22" spans="2:23">
      <c r="H22" s="289"/>
      <c r="I22" s="296">
        <v>24</v>
      </c>
      <c r="J22" s="297" t="s">
        <v>223</v>
      </c>
      <c r="K22" s="297" t="s">
        <v>246</v>
      </c>
      <c r="L22" s="297" t="s">
        <v>67</v>
      </c>
      <c r="M22" s="301">
        <v>900</v>
      </c>
      <c r="N22" s="302">
        <v>450</v>
      </c>
      <c r="P22" s="269" t="s">
        <v>277</v>
      </c>
      <c r="Q22" s="270"/>
      <c r="R22" s="270"/>
      <c r="S22" s="270"/>
      <c r="T22" s="270"/>
      <c r="U22" s="270"/>
      <c r="V22" s="320"/>
    </row>
    <row r="23" spans="2:23">
      <c r="H23" s="289"/>
      <c r="I23" s="296">
        <v>25</v>
      </c>
      <c r="J23" s="297" t="s">
        <v>223</v>
      </c>
      <c r="K23" s="297" t="s">
        <v>262</v>
      </c>
      <c r="L23" s="297" t="s">
        <v>67</v>
      </c>
      <c r="M23" s="301">
        <v>800</v>
      </c>
      <c r="N23" s="302">
        <v>450</v>
      </c>
      <c r="P23" s="303">
        <v>30</v>
      </c>
      <c r="Q23" s="326" t="s">
        <v>274</v>
      </c>
      <c r="R23" s="327" t="s">
        <v>268</v>
      </c>
      <c r="S23" s="303" t="s">
        <v>67</v>
      </c>
      <c r="T23" s="304">
        <v>1000</v>
      </c>
      <c r="U23" s="304">
        <v>500</v>
      </c>
      <c r="V23" s="328"/>
    </row>
    <row r="24" spans="2:23">
      <c r="H24" s="289"/>
      <c r="I24" s="322">
        <v>26</v>
      </c>
      <c r="J24" s="297" t="s">
        <v>223</v>
      </c>
      <c r="K24" s="297" t="s">
        <v>265</v>
      </c>
      <c r="L24" s="297" t="s">
        <v>67</v>
      </c>
      <c r="M24" s="301">
        <v>400</v>
      </c>
      <c r="N24" s="302">
        <v>200</v>
      </c>
      <c r="P24" s="269" t="s">
        <v>281</v>
      </c>
      <c r="Q24" s="270"/>
      <c r="R24" s="270"/>
      <c r="S24" s="270"/>
      <c r="T24" s="270"/>
      <c r="U24" s="270"/>
      <c r="V24" s="320"/>
    </row>
    <row r="25" spans="2:23" ht="19.5" thickBot="1">
      <c r="H25" s="289"/>
      <c r="I25" s="313">
        <v>27</v>
      </c>
      <c r="J25" s="314" t="s">
        <v>223</v>
      </c>
      <c r="K25" s="314" t="s">
        <v>226</v>
      </c>
      <c r="L25" s="314" t="s">
        <v>67</v>
      </c>
      <c r="M25" s="329">
        <v>200</v>
      </c>
      <c r="N25" s="330">
        <v>150</v>
      </c>
      <c r="P25" s="303">
        <v>33</v>
      </c>
      <c r="Q25" s="326" t="s">
        <v>274</v>
      </c>
      <c r="R25" s="327" t="s">
        <v>263</v>
      </c>
      <c r="S25" s="303" t="s">
        <v>67</v>
      </c>
      <c r="T25" s="304">
        <v>700</v>
      </c>
      <c r="U25" s="304">
        <v>350</v>
      </c>
      <c r="V25" s="328"/>
    </row>
    <row r="26" spans="2:23" ht="19.5" thickBot="1">
      <c r="H26" s="289"/>
      <c r="P26" s="270"/>
      <c r="Q26" s="270"/>
      <c r="R26" s="270"/>
      <c r="S26" s="270"/>
      <c r="T26" s="270"/>
      <c r="U26" s="270"/>
      <c r="V26" s="320"/>
    </row>
    <row r="27" spans="2:23">
      <c r="B27" s="893" t="s">
        <v>245</v>
      </c>
      <c r="C27" s="894"/>
      <c r="D27" s="894"/>
      <c r="E27" s="894"/>
      <c r="F27" s="894"/>
      <c r="G27" s="895"/>
      <c r="H27" s="289"/>
      <c r="I27" s="893" t="s">
        <v>272</v>
      </c>
      <c r="J27" s="894"/>
      <c r="K27" s="894"/>
      <c r="L27" s="894"/>
      <c r="M27" s="894"/>
      <c r="N27" s="895"/>
      <c r="P27" s="269" t="s">
        <v>286</v>
      </c>
      <c r="Q27" s="270"/>
      <c r="R27" s="268"/>
      <c r="S27" s="268"/>
      <c r="T27" s="268"/>
      <c r="U27" s="268"/>
      <c r="V27" s="320"/>
    </row>
    <row r="28" spans="2:23" ht="19.5" thickBot="1">
      <c r="B28" s="279" t="s">
        <v>221</v>
      </c>
      <c r="C28" s="897" t="s">
        <v>20</v>
      </c>
      <c r="D28" s="897"/>
      <c r="E28" s="280" t="s">
        <v>222</v>
      </c>
      <c r="F28" s="281" t="s">
        <v>27</v>
      </c>
      <c r="G28" s="282" t="s">
        <v>28</v>
      </c>
      <c r="H28" s="289"/>
      <c r="I28" s="279" t="s">
        <v>221</v>
      </c>
      <c r="J28" s="897" t="s">
        <v>20</v>
      </c>
      <c r="K28" s="897"/>
      <c r="L28" s="280" t="s">
        <v>222</v>
      </c>
      <c r="M28" s="281" t="s">
        <v>27</v>
      </c>
      <c r="N28" s="282" t="s">
        <v>28</v>
      </c>
      <c r="P28" s="269" t="s">
        <v>287</v>
      </c>
      <c r="Q28" s="270"/>
      <c r="R28" s="270"/>
      <c r="S28" s="270"/>
      <c r="T28" s="270"/>
      <c r="U28" s="270"/>
      <c r="V28" s="331"/>
    </row>
    <row r="29" spans="2:23">
      <c r="B29" s="322">
        <v>90</v>
      </c>
      <c r="C29" s="323" t="s">
        <v>224</v>
      </c>
      <c r="D29" s="323" t="s">
        <v>235</v>
      </c>
      <c r="E29" s="323" t="s">
        <v>67</v>
      </c>
      <c r="F29" s="299">
        <v>1900</v>
      </c>
      <c r="G29" s="300">
        <v>950</v>
      </c>
      <c r="H29" s="289"/>
      <c r="I29" s="285">
        <v>4</v>
      </c>
      <c r="J29" s="332" t="s">
        <v>226</v>
      </c>
      <c r="K29" s="332" t="s">
        <v>230</v>
      </c>
      <c r="L29" s="332" t="s">
        <v>67</v>
      </c>
      <c r="M29" s="333">
        <v>200</v>
      </c>
      <c r="N29" s="334">
        <v>100</v>
      </c>
      <c r="P29" s="303">
        <v>19</v>
      </c>
      <c r="Q29" s="303" t="s">
        <v>288</v>
      </c>
      <c r="R29" s="303" t="s">
        <v>263</v>
      </c>
      <c r="S29" s="303" t="s">
        <v>229</v>
      </c>
      <c r="T29" s="304">
        <v>700</v>
      </c>
      <c r="U29" s="304">
        <v>350</v>
      </c>
      <c r="V29" s="320"/>
    </row>
    <row r="30" spans="2:23" ht="19.5" thickBot="1">
      <c r="B30" s="322">
        <v>91</v>
      </c>
      <c r="C30" s="323" t="s">
        <v>224</v>
      </c>
      <c r="D30" s="323" t="s">
        <v>235</v>
      </c>
      <c r="E30" s="298" t="s">
        <v>216</v>
      </c>
      <c r="F30" s="299">
        <v>4100</v>
      </c>
      <c r="G30" s="300">
        <v>2050</v>
      </c>
      <c r="H30" s="289"/>
      <c r="I30" s="322">
        <v>9</v>
      </c>
      <c r="J30" s="323" t="s">
        <v>226</v>
      </c>
      <c r="K30" s="323" t="s">
        <v>230</v>
      </c>
      <c r="L30" s="298" t="s">
        <v>216</v>
      </c>
      <c r="M30" s="324">
        <v>400</v>
      </c>
      <c r="N30" s="325">
        <v>200</v>
      </c>
      <c r="P30" s="269" t="s">
        <v>289</v>
      </c>
      <c r="Q30" s="270"/>
      <c r="R30" s="270"/>
      <c r="S30" s="270"/>
      <c r="T30" s="270"/>
      <c r="U30" s="270"/>
      <c r="V30" s="331"/>
    </row>
    <row r="31" spans="2:23">
      <c r="B31" s="285">
        <v>79</v>
      </c>
      <c r="C31" s="332" t="s">
        <v>253</v>
      </c>
      <c r="D31" s="332" t="s">
        <v>254</v>
      </c>
      <c r="E31" s="332" t="s">
        <v>67</v>
      </c>
      <c r="F31" s="335">
        <v>100</v>
      </c>
      <c r="G31" s="336">
        <v>50</v>
      </c>
      <c r="H31" s="289"/>
      <c r="I31" s="322">
        <v>36</v>
      </c>
      <c r="J31" s="323" t="s">
        <v>226</v>
      </c>
      <c r="K31" s="323" t="s">
        <v>262</v>
      </c>
      <c r="L31" s="323" t="s">
        <v>67</v>
      </c>
      <c r="M31" s="324">
        <v>700</v>
      </c>
      <c r="N31" s="325">
        <v>350</v>
      </c>
      <c r="P31" s="303">
        <v>15</v>
      </c>
      <c r="Q31" s="303" t="s">
        <v>288</v>
      </c>
      <c r="R31" s="303" t="s">
        <v>291</v>
      </c>
      <c r="S31" s="303" t="s">
        <v>67</v>
      </c>
      <c r="T31" s="304">
        <v>900</v>
      </c>
      <c r="U31" s="304">
        <v>450</v>
      </c>
      <c r="V31" s="320"/>
    </row>
    <row r="32" spans="2:23">
      <c r="B32" s="322">
        <v>80</v>
      </c>
      <c r="C32" s="323" t="s">
        <v>253</v>
      </c>
      <c r="D32" s="323" t="s">
        <v>257</v>
      </c>
      <c r="E32" s="323" t="s">
        <v>67</v>
      </c>
      <c r="F32" s="337">
        <v>200</v>
      </c>
      <c r="G32" s="338">
        <v>100</v>
      </c>
      <c r="H32" s="339"/>
      <c r="I32" s="322">
        <v>42</v>
      </c>
      <c r="J32" s="323" t="s">
        <v>226</v>
      </c>
      <c r="K32" s="323" t="s">
        <v>280</v>
      </c>
      <c r="L32" s="323" t="s">
        <v>229</v>
      </c>
      <c r="M32" s="324">
        <v>1000</v>
      </c>
      <c r="N32" s="325">
        <v>500</v>
      </c>
      <c r="P32" s="303">
        <v>20</v>
      </c>
      <c r="Q32" s="303" t="s">
        <v>288</v>
      </c>
      <c r="R32" s="303" t="s">
        <v>291</v>
      </c>
      <c r="S32" s="303" t="s">
        <v>229</v>
      </c>
      <c r="T32" s="304">
        <v>1400</v>
      </c>
      <c r="U32" s="304">
        <v>700</v>
      </c>
      <c r="V32" s="331"/>
    </row>
    <row r="33" spans="2:35">
      <c r="B33" s="322">
        <v>82</v>
      </c>
      <c r="C33" s="323" t="s">
        <v>260</v>
      </c>
      <c r="D33" s="323" t="s">
        <v>254</v>
      </c>
      <c r="E33" s="323" t="s">
        <v>67</v>
      </c>
      <c r="F33" s="337">
        <v>100</v>
      </c>
      <c r="G33" s="338">
        <v>50</v>
      </c>
      <c r="H33" s="289"/>
      <c r="I33" s="322">
        <v>45</v>
      </c>
      <c r="J33" s="323" t="s">
        <v>226</v>
      </c>
      <c r="K33" s="323" t="s">
        <v>283</v>
      </c>
      <c r="L33" s="323" t="s">
        <v>284</v>
      </c>
      <c r="M33" s="324">
        <v>700</v>
      </c>
      <c r="N33" s="325">
        <v>350</v>
      </c>
      <c r="P33" s="196"/>
      <c r="Q33" s="196"/>
      <c r="V33" s="328"/>
    </row>
    <row r="34" spans="2:35">
      <c r="B34" s="322">
        <v>83</v>
      </c>
      <c r="C34" s="323" t="s">
        <v>260</v>
      </c>
      <c r="D34" s="323" t="s">
        <v>257</v>
      </c>
      <c r="E34" s="323" t="s">
        <v>67</v>
      </c>
      <c r="F34" s="337">
        <v>200</v>
      </c>
      <c r="G34" s="338">
        <v>100</v>
      </c>
      <c r="H34" s="289"/>
      <c r="I34" s="322">
        <v>47</v>
      </c>
      <c r="J34" s="323" t="s">
        <v>226</v>
      </c>
      <c r="K34" s="323" t="s">
        <v>285</v>
      </c>
      <c r="L34" s="323" t="s">
        <v>229</v>
      </c>
      <c r="M34" s="324">
        <v>700</v>
      </c>
      <c r="N34" s="325">
        <v>350</v>
      </c>
      <c r="V34" s="331"/>
    </row>
    <row r="35" spans="2:35">
      <c r="B35" s="322">
        <v>84</v>
      </c>
      <c r="C35" s="323" t="s">
        <v>264</v>
      </c>
      <c r="D35" s="323" t="s">
        <v>254</v>
      </c>
      <c r="E35" s="323" t="s">
        <v>67</v>
      </c>
      <c r="F35" s="337">
        <v>100</v>
      </c>
      <c r="G35" s="338">
        <v>50</v>
      </c>
      <c r="H35" s="289"/>
      <c r="I35" s="322">
        <v>5</v>
      </c>
      <c r="J35" s="323" t="s">
        <v>226</v>
      </c>
      <c r="K35" s="323" t="s">
        <v>233</v>
      </c>
      <c r="L35" s="323" t="s">
        <v>67</v>
      </c>
      <c r="M35" s="324">
        <v>200</v>
      </c>
      <c r="N35" s="325">
        <v>100</v>
      </c>
      <c r="V35" s="320"/>
    </row>
    <row r="36" spans="2:35">
      <c r="B36" s="322">
        <v>85</v>
      </c>
      <c r="C36" s="323" t="s">
        <v>267</v>
      </c>
      <c r="D36" s="323" t="s">
        <v>257</v>
      </c>
      <c r="E36" s="323" t="s">
        <v>67</v>
      </c>
      <c r="F36" s="337">
        <v>200</v>
      </c>
      <c r="G36" s="338">
        <v>100</v>
      </c>
      <c r="H36" s="289"/>
      <c r="I36" s="322">
        <v>37</v>
      </c>
      <c r="J36" s="323" t="s">
        <v>226</v>
      </c>
      <c r="K36" s="323" t="s">
        <v>265</v>
      </c>
      <c r="L36" s="323" t="s">
        <v>67</v>
      </c>
      <c r="M36" s="324">
        <v>200</v>
      </c>
      <c r="N36" s="325">
        <v>100</v>
      </c>
      <c r="V36" s="331"/>
    </row>
    <row r="37" spans="2:35">
      <c r="B37" s="322">
        <v>86</v>
      </c>
      <c r="C37" s="323" t="s">
        <v>254</v>
      </c>
      <c r="D37" s="323" t="s">
        <v>257</v>
      </c>
      <c r="E37" s="323" t="s">
        <v>67</v>
      </c>
      <c r="F37" s="337">
        <v>100</v>
      </c>
      <c r="G37" s="338">
        <v>50</v>
      </c>
      <c r="H37" s="289"/>
      <c r="I37" s="322">
        <v>48</v>
      </c>
      <c r="J37" s="323" t="s">
        <v>226</v>
      </c>
      <c r="K37" s="323" t="s">
        <v>265</v>
      </c>
      <c r="L37" s="323" t="s">
        <v>284</v>
      </c>
      <c r="M37" s="324">
        <v>400</v>
      </c>
      <c r="N37" s="325">
        <v>200</v>
      </c>
      <c r="V37" s="320"/>
    </row>
    <row r="38" spans="2:35">
      <c r="B38" s="322">
        <v>97</v>
      </c>
      <c r="C38" s="323" t="s">
        <v>270</v>
      </c>
      <c r="D38" s="323" t="s">
        <v>271</v>
      </c>
      <c r="E38" s="323" t="s">
        <v>370</v>
      </c>
      <c r="F38" s="337">
        <v>100</v>
      </c>
      <c r="G38" s="338">
        <v>50</v>
      </c>
      <c r="H38" s="289"/>
      <c r="I38" s="322">
        <v>35</v>
      </c>
      <c r="J38" s="323" t="s">
        <v>265</v>
      </c>
      <c r="K38" s="323" t="s">
        <v>262</v>
      </c>
      <c r="L38" s="323" t="s">
        <v>67</v>
      </c>
      <c r="M38" s="324">
        <v>400</v>
      </c>
      <c r="N38" s="325">
        <v>200</v>
      </c>
      <c r="V38" s="320"/>
    </row>
    <row r="39" spans="2:35">
      <c r="B39" s="322">
        <v>98</v>
      </c>
      <c r="C39" s="323" t="s">
        <v>270</v>
      </c>
      <c r="D39" s="323" t="s">
        <v>273</v>
      </c>
      <c r="E39" s="323" t="s">
        <v>370</v>
      </c>
      <c r="F39" s="337">
        <v>100</v>
      </c>
      <c r="G39" s="338">
        <v>50</v>
      </c>
      <c r="H39" s="289"/>
      <c r="I39" s="322">
        <v>44</v>
      </c>
      <c r="J39" s="323" t="s">
        <v>265</v>
      </c>
      <c r="K39" s="323" t="s">
        <v>283</v>
      </c>
      <c r="L39" s="323" t="s">
        <v>284</v>
      </c>
      <c r="M39" s="324">
        <v>500</v>
      </c>
      <c r="N39" s="325">
        <v>250</v>
      </c>
    </row>
    <row r="40" spans="2:35">
      <c r="B40" s="322">
        <v>99</v>
      </c>
      <c r="C40" s="323" t="s">
        <v>270</v>
      </c>
      <c r="D40" s="323" t="s">
        <v>275</v>
      </c>
      <c r="E40" s="323" t="s">
        <v>370</v>
      </c>
      <c r="F40" s="337">
        <v>200</v>
      </c>
      <c r="G40" s="338">
        <v>150</v>
      </c>
      <c r="H40" s="289"/>
      <c r="I40" s="322"/>
      <c r="J40" s="323"/>
      <c r="K40" s="323"/>
      <c r="L40" s="323"/>
      <c r="M40" s="324"/>
      <c r="N40" s="325"/>
    </row>
    <row r="41" spans="2:35">
      <c r="B41" s="322">
        <v>100</v>
      </c>
      <c r="C41" s="323" t="s">
        <v>270</v>
      </c>
      <c r="D41" s="323" t="s">
        <v>276</v>
      </c>
      <c r="E41" s="323" t="s">
        <v>370</v>
      </c>
      <c r="F41" s="337">
        <v>400</v>
      </c>
      <c r="G41" s="338">
        <v>200</v>
      </c>
      <c r="H41" s="289"/>
      <c r="I41" s="322">
        <v>34</v>
      </c>
      <c r="J41" s="323" t="s">
        <v>226</v>
      </c>
      <c r="K41" s="323" t="s">
        <v>246</v>
      </c>
      <c r="L41" s="323" t="s">
        <v>67</v>
      </c>
      <c r="M41" s="324">
        <v>1100</v>
      </c>
      <c r="N41" s="325">
        <v>550</v>
      </c>
    </row>
    <row r="42" spans="2:35">
      <c r="B42" s="322">
        <v>101</v>
      </c>
      <c r="C42" s="323" t="s">
        <v>270</v>
      </c>
      <c r="D42" s="323" t="s">
        <v>278</v>
      </c>
      <c r="E42" s="323" t="s">
        <v>370</v>
      </c>
      <c r="F42" s="337">
        <v>400</v>
      </c>
      <c r="G42" s="338">
        <v>200</v>
      </c>
      <c r="H42" s="289"/>
      <c r="I42" s="322">
        <v>33</v>
      </c>
      <c r="J42" s="323" t="s">
        <v>265</v>
      </c>
      <c r="K42" s="323" t="s">
        <v>246</v>
      </c>
      <c r="L42" s="323" t="s">
        <v>67</v>
      </c>
      <c r="M42" s="324">
        <v>700</v>
      </c>
      <c r="N42" s="325">
        <v>350</v>
      </c>
    </row>
    <row r="43" spans="2:35">
      <c r="B43" s="322">
        <v>102</v>
      </c>
      <c r="C43" s="323" t="s">
        <v>270</v>
      </c>
      <c r="D43" s="323" t="s">
        <v>279</v>
      </c>
      <c r="E43" s="323" t="s">
        <v>370</v>
      </c>
      <c r="F43" s="337">
        <v>400</v>
      </c>
      <c r="G43" s="338">
        <v>200</v>
      </c>
      <c r="H43" s="289"/>
      <c r="I43" s="322">
        <v>32</v>
      </c>
      <c r="J43" s="323" t="s">
        <v>262</v>
      </c>
      <c r="K43" s="323" t="s">
        <v>246</v>
      </c>
      <c r="L43" s="323" t="s">
        <v>67</v>
      </c>
      <c r="M43" s="324">
        <v>300</v>
      </c>
      <c r="N43" s="325">
        <v>150</v>
      </c>
    </row>
    <row r="44" spans="2:35">
      <c r="B44" s="322">
        <v>103</v>
      </c>
      <c r="C44" s="323" t="s">
        <v>282</v>
      </c>
      <c r="D44" s="323" t="s">
        <v>271</v>
      </c>
      <c r="E44" s="323" t="s">
        <v>370</v>
      </c>
      <c r="F44" s="337">
        <v>100</v>
      </c>
      <c r="G44" s="338">
        <v>50</v>
      </c>
      <c r="H44" s="289"/>
      <c r="I44" s="322">
        <v>14</v>
      </c>
      <c r="J44" s="323" t="s">
        <v>241</v>
      </c>
      <c r="K44" s="323" t="s">
        <v>246</v>
      </c>
      <c r="L44" s="323" t="s">
        <v>67</v>
      </c>
      <c r="M44" s="324">
        <v>500</v>
      </c>
      <c r="N44" s="325">
        <v>250</v>
      </c>
    </row>
    <row r="45" spans="2:35">
      <c r="B45" s="322">
        <v>104</v>
      </c>
      <c r="C45" s="323" t="s">
        <v>282</v>
      </c>
      <c r="D45" s="323" t="s">
        <v>273</v>
      </c>
      <c r="E45" s="323" t="s">
        <v>370</v>
      </c>
      <c r="F45" s="337">
        <v>100</v>
      </c>
      <c r="G45" s="338">
        <v>50</v>
      </c>
      <c r="H45" s="289"/>
      <c r="I45" s="322">
        <v>19</v>
      </c>
      <c r="J45" s="323" t="s">
        <v>241</v>
      </c>
      <c r="K45" s="323" t="s">
        <v>246</v>
      </c>
      <c r="L45" s="323" t="s">
        <v>115</v>
      </c>
      <c r="M45" s="324">
        <v>700</v>
      </c>
      <c r="N45" s="325">
        <v>350</v>
      </c>
    </row>
    <row r="46" spans="2:35">
      <c r="B46" s="322">
        <v>105</v>
      </c>
      <c r="C46" s="323" t="s">
        <v>282</v>
      </c>
      <c r="D46" s="323" t="s">
        <v>275</v>
      </c>
      <c r="E46" s="323" t="s">
        <v>370</v>
      </c>
      <c r="F46" s="337">
        <v>100</v>
      </c>
      <c r="G46" s="338">
        <v>50</v>
      </c>
      <c r="H46" s="289"/>
      <c r="I46" s="322">
        <v>31</v>
      </c>
      <c r="J46" s="323" t="s">
        <v>226</v>
      </c>
      <c r="K46" s="323" t="s">
        <v>258</v>
      </c>
      <c r="L46" s="323" t="s">
        <v>67</v>
      </c>
      <c r="M46" s="324">
        <v>1200</v>
      </c>
      <c r="N46" s="325">
        <v>600</v>
      </c>
    </row>
    <row r="47" spans="2:35">
      <c r="B47" s="322">
        <v>106</v>
      </c>
      <c r="C47" s="323" t="s">
        <v>282</v>
      </c>
      <c r="D47" s="323" t="s">
        <v>276</v>
      </c>
      <c r="E47" s="323" t="s">
        <v>370</v>
      </c>
      <c r="F47" s="337">
        <v>400</v>
      </c>
      <c r="G47" s="338">
        <v>200</v>
      </c>
      <c r="H47" s="289"/>
      <c r="I47" s="322">
        <v>30</v>
      </c>
      <c r="J47" s="323" t="s">
        <v>265</v>
      </c>
      <c r="K47" s="323" t="s">
        <v>258</v>
      </c>
      <c r="L47" s="323" t="s">
        <v>67</v>
      </c>
      <c r="M47" s="324">
        <v>1000</v>
      </c>
      <c r="N47" s="325">
        <v>500</v>
      </c>
    </row>
    <row r="48" spans="2:35">
      <c r="B48" s="322">
        <v>107</v>
      </c>
      <c r="C48" s="323" t="s">
        <v>282</v>
      </c>
      <c r="D48" s="323" t="s">
        <v>278</v>
      </c>
      <c r="E48" s="323" t="s">
        <v>370</v>
      </c>
      <c r="F48" s="337">
        <v>400</v>
      </c>
      <c r="G48" s="338">
        <v>200</v>
      </c>
      <c r="H48" s="289"/>
      <c r="I48" s="322">
        <v>15</v>
      </c>
      <c r="J48" s="323" t="s">
        <v>241</v>
      </c>
      <c r="K48" s="323" t="s">
        <v>255</v>
      </c>
      <c r="L48" s="323" t="s">
        <v>67</v>
      </c>
      <c r="M48" s="324">
        <v>900</v>
      </c>
      <c r="N48" s="325">
        <v>450</v>
      </c>
      <c r="AD48" s="196"/>
      <c r="AE48" s="196"/>
      <c r="AI48" s="320"/>
    </row>
    <row r="49" spans="2:35">
      <c r="B49" s="322">
        <v>108</v>
      </c>
      <c r="C49" s="323" t="s">
        <v>282</v>
      </c>
      <c r="D49" s="323" t="s">
        <v>279</v>
      </c>
      <c r="E49" s="323" t="s">
        <v>370</v>
      </c>
      <c r="F49" s="337">
        <v>300</v>
      </c>
      <c r="G49" s="338">
        <v>150</v>
      </c>
      <c r="H49" s="289"/>
      <c r="I49" s="322">
        <v>20</v>
      </c>
      <c r="J49" s="323" t="s">
        <v>241</v>
      </c>
      <c r="K49" s="323" t="s">
        <v>255</v>
      </c>
      <c r="L49" s="323" t="s">
        <v>115</v>
      </c>
      <c r="M49" s="324">
        <v>1400</v>
      </c>
      <c r="N49" s="325">
        <v>700</v>
      </c>
      <c r="AD49" s="196"/>
      <c r="AE49" s="196"/>
      <c r="AI49" s="320"/>
    </row>
    <row r="50" spans="2:35">
      <c r="B50" s="322">
        <v>111</v>
      </c>
      <c r="C50" s="323" t="s">
        <v>290</v>
      </c>
      <c r="D50" s="323" t="s">
        <v>276</v>
      </c>
      <c r="E50" s="323" t="s">
        <v>370</v>
      </c>
      <c r="F50" s="337">
        <v>200</v>
      </c>
      <c r="G50" s="338">
        <v>100</v>
      </c>
      <c r="H50" s="289"/>
      <c r="I50" s="322">
        <v>29</v>
      </c>
      <c r="J50" s="323" t="s">
        <v>262</v>
      </c>
      <c r="K50" s="323" t="s">
        <v>258</v>
      </c>
      <c r="L50" s="323" t="s">
        <v>67</v>
      </c>
      <c r="M50" s="324">
        <v>300</v>
      </c>
      <c r="N50" s="325">
        <v>150</v>
      </c>
      <c r="O50" s="196"/>
      <c r="AD50" s="196"/>
      <c r="AE50" s="196"/>
      <c r="AI50" s="320"/>
    </row>
    <row r="51" spans="2:35">
      <c r="B51" s="322">
        <v>112</v>
      </c>
      <c r="C51" s="323" t="s">
        <v>290</v>
      </c>
      <c r="D51" s="323" t="s">
        <v>278</v>
      </c>
      <c r="E51" s="323" t="s">
        <v>370</v>
      </c>
      <c r="F51" s="337">
        <v>200</v>
      </c>
      <c r="G51" s="338">
        <v>100</v>
      </c>
      <c r="H51" s="289"/>
      <c r="I51" s="322">
        <v>21</v>
      </c>
      <c r="J51" s="323" t="s">
        <v>246</v>
      </c>
      <c r="K51" s="323" t="s">
        <v>255</v>
      </c>
      <c r="L51" s="323" t="s">
        <v>115</v>
      </c>
      <c r="M51" s="324">
        <v>300</v>
      </c>
      <c r="N51" s="325">
        <v>150</v>
      </c>
      <c r="O51" s="196"/>
      <c r="AD51" s="196"/>
      <c r="AE51" s="196"/>
    </row>
    <row r="52" spans="2:35">
      <c r="B52" s="322">
        <v>113</v>
      </c>
      <c r="C52" s="323" t="s">
        <v>290</v>
      </c>
      <c r="D52" s="323" t="s">
        <v>279</v>
      </c>
      <c r="E52" s="323" t="s">
        <v>370</v>
      </c>
      <c r="F52" s="337">
        <v>200</v>
      </c>
      <c r="G52" s="338">
        <v>100</v>
      </c>
      <c r="H52" s="289"/>
      <c r="I52" s="322">
        <v>13</v>
      </c>
      <c r="J52" s="323" t="s">
        <v>246</v>
      </c>
      <c r="K52" s="323" t="s">
        <v>255</v>
      </c>
      <c r="L52" s="323" t="s">
        <v>67</v>
      </c>
      <c r="M52" s="324">
        <v>300</v>
      </c>
      <c r="N52" s="325">
        <v>150</v>
      </c>
      <c r="O52" s="196"/>
      <c r="AD52" s="196"/>
      <c r="AE52" s="196"/>
    </row>
    <row r="53" spans="2:35">
      <c r="B53" s="322">
        <v>115</v>
      </c>
      <c r="C53" s="323" t="s">
        <v>292</v>
      </c>
      <c r="D53" s="323" t="s">
        <v>276</v>
      </c>
      <c r="E53" s="323" t="s">
        <v>370</v>
      </c>
      <c r="F53" s="337">
        <v>200</v>
      </c>
      <c r="G53" s="338">
        <v>100</v>
      </c>
      <c r="H53" s="289"/>
      <c r="I53" s="322">
        <v>28</v>
      </c>
      <c r="J53" s="323" t="s">
        <v>246</v>
      </c>
      <c r="K53" s="323" t="s">
        <v>258</v>
      </c>
      <c r="L53" s="323" t="s">
        <v>67</v>
      </c>
      <c r="M53" s="324">
        <v>200</v>
      </c>
      <c r="N53" s="325">
        <v>100</v>
      </c>
      <c r="O53" s="196"/>
      <c r="AD53" s="196"/>
      <c r="AE53" s="196"/>
    </row>
    <row r="54" spans="2:35">
      <c r="B54" s="322">
        <v>116</v>
      </c>
      <c r="C54" s="323" t="s">
        <v>292</v>
      </c>
      <c r="D54" s="323" t="s">
        <v>278</v>
      </c>
      <c r="E54" s="323" t="s">
        <v>370</v>
      </c>
      <c r="F54" s="337">
        <v>100</v>
      </c>
      <c r="G54" s="338">
        <v>50</v>
      </c>
      <c r="H54" s="289"/>
      <c r="I54" s="322">
        <v>41</v>
      </c>
      <c r="J54" s="323" t="s">
        <v>265</v>
      </c>
      <c r="K54" s="323" t="s">
        <v>280</v>
      </c>
      <c r="L54" s="323" t="s">
        <v>229</v>
      </c>
      <c r="M54" s="324">
        <v>700</v>
      </c>
      <c r="N54" s="325">
        <v>350</v>
      </c>
      <c r="O54" s="196"/>
      <c r="AD54" s="196"/>
      <c r="AE54" s="196"/>
    </row>
    <row r="55" spans="2:35">
      <c r="B55" s="322">
        <v>117</v>
      </c>
      <c r="C55" s="323" t="s">
        <v>292</v>
      </c>
      <c r="D55" s="323" t="s">
        <v>279</v>
      </c>
      <c r="E55" s="323" t="s">
        <v>370</v>
      </c>
      <c r="F55" s="337">
        <v>200</v>
      </c>
      <c r="G55" s="338">
        <v>100</v>
      </c>
      <c r="H55" s="289"/>
      <c r="I55" s="322">
        <v>40</v>
      </c>
      <c r="J55" s="323" t="s">
        <v>280</v>
      </c>
      <c r="K55" s="323" t="s">
        <v>285</v>
      </c>
      <c r="L55" s="323" t="s">
        <v>229</v>
      </c>
      <c r="M55" s="324">
        <v>400</v>
      </c>
      <c r="N55" s="325">
        <v>200</v>
      </c>
      <c r="O55" s="196"/>
      <c r="AD55" s="196"/>
      <c r="AE55" s="196"/>
    </row>
    <row r="56" spans="2:35">
      <c r="B56" s="322">
        <v>118</v>
      </c>
      <c r="C56" s="323" t="s">
        <v>293</v>
      </c>
      <c r="D56" s="323" t="s">
        <v>276</v>
      </c>
      <c r="E56" s="323" t="s">
        <v>370</v>
      </c>
      <c r="F56" s="337">
        <v>100</v>
      </c>
      <c r="G56" s="338">
        <v>50</v>
      </c>
      <c r="H56" s="289"/>
      <c r="I56" s="322">
        <v>43</v>
      </c>
      <c r="J56" s="323" t="s">
        <v>283</v>
      </c>
      <c r="K56" s="323" t="s">
        <v>285</v>
      </c>
      <c r="L56" s="323" t="s">
        <v>229</v>
      </c>
      <c r="M56" s="324">
        <v>400</v>
      </c>
      <c r="N56" s="325">
        <v>200</v>
      </c>
      <c r="O56" s="196"/>
      <c r="AD56" s="196"/>
      <c r="AE56" s="196"/>
    </row>
    <row r="57" spans="2:35">
      <c r="B57" s="322">
        <v>119</v>
      </c>
      <c r="C57" s="323" t="s">
        <v>293</v>
      </c>
      <c r="D57" s="323" t="s">
        <v>278</v>
      </c>
      <c r="E57" s="323" t="s">
        <v>370</v>
      </c>
      <c r="F57" s="337">
        <v>100</v>
      </c>
      <c r="G57" s="338">
        <v>50</v>
      </c>
      <c r="H57" s="340"/>
      <c r="I57" s="322">
        <v>46</v>
      </c>
      <c r="J57" s="323" t="s">
        <v>265</v>
      </c>
      <c r="K57" s="323" t="s">
        <v>285</v>
      </c>
      <c r="L57" s="323" t="s">
        <v>229</v>
      </c>
      <c r="M57" s="324">
        <v>400</v>
      </c>
      <c r="N57" s="325">
        <v>200</v>
      </c>
      <c r="O57" s="196"/>
      <c r="AD57" s="196"/>
      <c r="AE57" s="196"/>
    </row>
    <row r="58" spans="2:35">
      <c r="B58" s="322">
        <v>120</v>
      </c>
      <c r="C58" s="323" t="s">
        <v>293</v>
      </c>
      <c r="D58" s="323" t="s">
        <v>279</v>
      </c>
      <c r="E58" s="323" t="s">
        <v>370</v>
      </c>
      <c r="F58" s="337">
        <v>100</v>
      </c>
      <c r="G58" s="338">
        <v>50</v>
      </c>
      <c r="H58" s="340"/>
      <c r="I58" s="322"/>
      <c r="J58" s="323"/>
      <c r="K58" s="323"/>
      <c r="L58" s="323"/>
      <c r="M58" s="324"/>
      <c r="N58" s="325"/>
      <c r="O58" s="196"/>
      <c r="AD58" s="196"/>
      <c r="AE58" s="196"/>
    </row>
    <row r="59" spans="2:35">
      <c r="B59" s="322">
        <v>122</v>
      </c>
      <c r="C59" s="323" t="s">
        <v>294</v>
      </c>
      <c r="D59" s="323" t="s">
        <v>279</v>
      </c>
      <c r="E59" s="323" t="s">
        <v>370</v>
      </c>
      <c r="F59" s="337">
        <v>300</v>
      </c>
      <c r="G59" s="338">
        <v>150</v>
      </c>
      <c r="H59" s="340"/>
      <c r="I59" s="322">
        <v>49</v>
      </c>
      <c r="J59" s="323" t="s">
        <v>296</v>
      </c>
      <c r="K59" s="323" t="s">
        <v>297</v>
      </c>
      <c r="L59" s="323" t="s">
        <v>284</v>
      </c>
      <c r="M59" s="324">
        <v>200</v>
      </c>
      <c r="N59" s="325">
        <v>100</v>
      </c>
      <c r="O59" s="196"/>
      <c r="AD59" s="196"/>
      <c r="AE59" s="196"/>
    </row>
    <row r="60" spans="2:35" ht="19.5" thickBot="1">
      <c r="B60" s="341">
        <v>123</v>
      </c>
      <c r="C60" s="342" t="s">
        <v>295</v>
      </c>
      <c r="D60" s="342" t="s">
        <v>279</v>
      </c>
      <c r="E60" s="342" t="s">
        <v>370</v>
      </c>
      <c r="F60" s="343">
        <v>300</v>
      </c>
      <c r="G60" s="344">
        <v>150</v>
      </c>
      <c r="H60" s="196"/>
      <c r="I60" s="322">
        <v>50</v>
      </c>
      <c r="J60" s="323" t="s">
        <v>226</v>
      </c>
      <c r="K60" s="323" t="s">
        <v>297</v>
      </c>
      <c r="L60" s="323" t="s">
        <v>284</v>
      </c>
      <c r="M60" s="324">
        <v>500</v>
      </c>
      <c r="N60" s="325">
        <v>250</v>
      </c>
      <c r="O60" s="196"/>
      <c r="AD60" s="196"/>
      <c r="AE60" s="196"/>
    </row>
    <row r="61" spans="2:35">
      <c r="B61" s="197"/>
      <c r="C61" s="197"/>
      <c r="D61" s="197"/>
      <c r="E61" s="197"/>
      <c r="F61" s="196"/>
      <c r="G61" s="196"/>
      <c r="H61" s="196"/>
      <c r="I61" s="322">
        <v>51</v>
      </c>
      <c r="J61" s="323" t="s">
        <v>226</v>
      </c>
      <c r="K61" s="323" t="s">
        <v>298</v>
      </c>
      <c r="L61" s="323" t="s">
        <v>284</v>
      </c>
      <c r="M61" s="324">
        <v>400</v>
      </c>
      <c r="N61" s="325">
        <v>200</v>
      </c>
      <c r="O61" s="196"/>
      <c r="AD61" s="196"/>
      <c r="AE61" s="196"/>
    </row>
    <row r="62" spans="2:35">
      <c r="B62" s="197"/>
      <c r="C62" s="197"/>
      <c r="D62" s="197"/>
      <c r="E62" s="197"/>
      <c r="F62" s="196"/>
      <c r="G62" s="196"/>
      <c r="H62" s="289"/>
      <c r="I62" s="322">
        <v>52</v>
      </c>
      <c r="J62" s="323" t="s">
        <v>226</v>
      </c>
      <c r="K62" s="323" t="s">
        <v>299</v>
      </c>
      <c r="L62" s="323" t="s">
        <v>229</v>
      </c>
      <c r="M62" s="324">
        <v>400</v>
      </c>
      <c r="N62" s="325">
        <v>200</v>
      </c>
      <c r="O62" s="196"/>
      <c r="AD62" s="196"/>
      <c r="AE62" s="196"/>
    </row>
    <row r="63" spans="2:35">
      <c r="B63" s="345"/>
      <c r="C63" s="345"/>
      <c r="D63" s="345"/>
      <c r="E63" s="345"/>
      <c r="F63" s="340"/>
      <c r="G63" s="340"/>
      <c r="H63" s="289"/>
      <c r="I63" s="322">
        <v>54</v>
      </c>
      <c r="J63" s="323" t="s">
        <v>226</v>
      </c>
      <c r="K63" s="323" t="s">
        <v>300</v>
      </c>
      <c r="L63" s="323" t="s">
        <v>67</v>
      </c>
      <c r="M63" s="324">
        <v>400</v>
      </c>
      <c r="N63" s="325">
        <v>200</v>
      </c>
      <c r="O63" s="196"/>
      <c r="AD63" s="196"/>
      <c r="AE63" s="196"/>
    </row>
    <row r="64" spans="2:35">
      <c r="B64" s="345"/>
      <c r="C64" s="345"/>
      <c r="D64" s="345"/>
      <c r="E64" s="345"/>
      <c r="F64" s="340"/>
      <c r="G64" s="340"/>
      <c r="H64" s="289"/>
      <c r="I64" s="322">
        <v>55</v>
      </c>
      <c r="J64" s="323" t="s">
        <v>226</v>
      </c>
      <c r="K64" s="323" t="s">
        <v>301</v>
      </c>
      <c r="L64" s="323" t="s">
        <v>67</v>
      </c>
      <c r="M64" s="324">
        <v>400</v>
      </c>
      <c r="N64" s="325">
        <v>200</v>
      </c>
      <c r="O64" s="196"/>
      <c r="AD64" s="196"/>
      <c r="AE64" s="196"/>
    </row>
    <row r="65" spans="2:31">
      <c r="B65" s="345"/>
      <c r="C65" s="345"/>
      <c r="D65" s="345"/>
      <c r="E65" s="345"/>
      <c r="F65" s="340"/>
      <c r="G65" s="340"/>
      <c r="H65" s="289"/>
      <c r="I65" s="322">
        <v>56</v>
      </c>
      <c r="J65" s="323" t="s">
        <v>301</v>
      </c>
      <c r="K65" s="323" t="s">
        <v>300</v>
      </c>
      <c r="L65" s="323" t="s">
        <v>67</v>
      </c>
      <c r="M65" s="324">
        <v>100</v>
      </c>
      <c r="N65" s="325">
        <v>50</v>
      </c>
      <c r="O65" s="196"/>
      <c r="AD65" s="196"/>
      <c r="AE65" s="196"/>
    </row>
    <row r="66" spans="2:31">
      <c r="B66" s="345"/>
      <c r="C66" s="345"/>
      <c r="D66" s="345"/>
      <c r="E66" s="345"/>
      <c r="F66" s="340"/>
      <c r="G66" s="340"/>
      <c r="H66" s="289"/>
      <c r="I66" s="198">
        <v>57</v>
      </c>
      <c r="J66" s="199" t="s">
        <v>302</v>
      </c>
      <c r="K66" s="199" t="s">
        <v>303</v>
      </c>
      <c r="L66" s="199" t="s">
        <v>67</v>
      </c>
      <c r="M66" s="200">
        <v>200</v>
      </c>
      <c r="N66" s="201">
        <v>100</v>
      </c>
      <c r="O66" s="196"/>
      <c r="AD66" s="196"/>
      <c r="AE66" s="196"/>
    </row>
    <row r="67" spans="2:31">
      <c r="B67" s="345"/>
      <c r="C67" s="345"/>
      <c r="D67" s="345"/>
      <c r="E67" s="345"/>
      <c r="F67" s="340"/>
      <c r="G67" s="340"/>
      <c r="H67" s="289"/>
      <c r="I67" s="198">
        <v>59</v>
      </c>
      <c r="J67" s="199" t="s">
        <v>304</v>
      </c>
      <c r="K67" s="199" t="s">
        <v>305</v>
      </c>
      <c r="L67" s="199" t="s">
        <v>67</v>
      </c>
      <c r="M67" s="200">
        <v>300</v>
      </c>
      <c r="N67" s="201">
        <v>200</v>
      </c>
      <c r="O67" s="196"/>
      <c r="W67" s="278"/>
      <c r="AD67" s="196"/>
      <c r="AE67" s="196"/>
    </row>
    <row r="68" spans="2:31">
      <c r="B68" s="345"/>
      <c r="C68" s="345"/>
      <c r="D68" s="345"/>
      <c r="E68" s="345"/>
      <c r="F68" s="340"/>
      <c r="G68" s="340"/>
      <c r="I68" s="322">
        <v>71</v>
      </c>
      <c r="J68" s="323" t="s">
        <v>307</v>
      </c>
      <c r="K68" s="323" t="s">
        <v>308</v>
      </c>
      <c r="L68" s="323" t="s">
        <v>370</v>
      </c>
      <c r="M68" s="324">
        <v>200</v>
      </c>
      <c r="N68" s="325">
        <v>100</v>
      </c>
    </row>
    <row r="69" spans="2:31">
      <c r="I69" s="322">
        <v>72</v>
      </c>
      <c r="J69" s="323" t="s">
        <v>307</v>
      </c>
      <c r="K69" s="323" t="s">
        <v>309</v>
      </c>
      <c r="L69" s="323" t="s">
        <v>370</v>
      </c>
      <c r="M69" s="324">
        <v>100</v>
      </c>
      <c r="N69" s="325">
        <v>50</v>
      </c>
    </row>
    <row r="70" spans="2:31">
      <c r="I70" s="322">
        <v>75</v>
      </c>
      <c r="J70" s="323" t="s">
        <v>310</v>
      </c>
      <c r="K70" s="323" t="s">
        <v>311</v>
      </c>
      <c r="L70" s="323" t="s">
        <v>370</v>
      </c>
      <c r="M70" s="324">
        <v>100</v>
      </c>
      <c r="N70" s="325">
        <v>50</v>
      </c>
    </row>
    <row r="71" spans="2:31" ht="19.5" thickBot="1">
      <c r="I71" s="341">
        <v>76</v>
      </c>
      <c r="J71" s="342" t="s">
        <v>312</v>
      </c>
      <c r="K71" s="342" t="s">
        <v>311</v>
      </c>
      <c r="L71" s="342" t="s">
        <v>370</v>
      </c>
      <c r="M71" s="346">
        <v>100</v>
      </c>
      <c r="N71" s="347">
        <v>50</v>
      </c>
    </row>
    <row r="74" spans="2:31" ht="19.5" thickBot="1"/>
    <row r="75" spans="2:31">
      <c r="P75" s="893" t="s">
        <v>220</v>
      </c>
      <c r="Q75" s="894"/>
      <c r="R75" s="894"/>
      <c r="S75" s="894"/>
      <c r="T75" s="894"/>
      <c r="U75" s="895"/>
    </row>
    <row r="76" spans="2:31" ht="19.5" thickBot="1">
      <c r="B76" s="313">
        <v>95</v>
      </c>
      <c r="C76" s="314" t="s">
        <v>238</v>
      </c>
      <c r="D76" s="314" t="s">
        <v>239</v>
      </c>
      <c r="E76" s="348" t="s">
        <v>216</v>
      </c>
      <c r="F76" s="349">
        <v>4000</v>
      </c>
      <c r="G76" s="350">
        <v>2000</v>
      </c>
      <c r="I76" s="341">
        <v>60</v>
      </c>
      <c r="J76" s="342" t="s">
        <v>306</v>
      </c>
      <c r="K76" s="342" t="s">
        <v>304</v>
      </c>
      <c r="L76" s="342" t="s">
        <v>67</v>
      </c>
      <c r="M76" s="346">
        <v>800</v>
      </c>
      <c r="N76" s="347">
        <v>400</v>
      </c>
      <c r="P76" s="279" t="s">
        <v>221</v>
      </c>
      <c r="Q76" s="897" t="s">
        <v>20</v>
      </c>
      <c r="R76" s="897"/>
      <c r="S76" s="280" t="s">
        <v>222</v>
      </c>
      <c r="T76" s="281" t="s">
        <v>27</v>
      </c>
      <c r="U76" s="282" t="s">
        <v>28</v>
      </c>
    </row>
    <row r="77" spans="2:31" ht="19.5" thickBot="1">
      <c r="P77" s="351">
        <v>125</v>
      </c>
      <c r="Q77" s="352" t="s">
        <v>227</v>
      </c>
      <c r="R77" s="353" t="s">
        <v>228</v>
      </c>
      <c r="S77" s="354" t="s">
        <v>229</v>
      </c>
      <c r="T77" s="355">
        <v>3000</v>
      </c>
      <c r="U77" s="356">
        <v>1500</v>
      </c>
    </row>
  </sheetData>
  <sheetProtection algorithmName="SHA-512" hashValue="cAXG1kJz71itnmkhvt37ZJVqtnKbi7l4vcD8AibM2gyH7DWQx3mWb4j3Hy+rwRwTzj611JhBvFN7qT+uPUvGGw==" saltValue="08WK7A+Adq4XCZ0L3pIlGQ==" spinCount="100000" sheet="1" objects="1" scenarios="1"/>
  <mergeCells count="15">
    <mergeCell ref="P75:U75"/>
    <mergeCell ref="Q76:R76"/>
    <mergeCell ref="C6:D6"/>
    <mergeCell ref="J6:K6"/>
    <mergeCell ref="B27:G27"/>
    <mergeCell ref="I27:N27"/>
    <mergeCell ref="C28:D28"/>
    <mergeCell ref="J28:K28"/>
    <mergeCell ref="T1:U1"/>
    <mergeCell ref="B3:C3"/>
    <mergeCell ref="B4:C4"/>
    <mergeCell ref="J4:K4"/>
    <mergeCell ref="B5:G5"/>
    <mergeCell ref="I5:N5"/>
    <mergeCell ref="Q5:R5"/>
  </mergeCells>
  <phoneticPr fontId="6"/>
  <pageMargins left="0.36" right="0.25" top="0.75" bottom="0.75" header="0.3" footer="0.3"/>
  <pageSetup paperSize="9" scale="4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C3AACDB-95E2-45D1-9B99-97F9F431F3E4}">
  <sheetPr>
    <tabColor rgb="FFFF0000"/>
  </sheetPr>
  <dimension ref="B1:F13"/>
  <sheetViews>
    <sheetView view="pageBreakPreview" zoomScale="82" zoomScaleNormal="100" zoomScaleSheetLayoutView="82" workbookViewId="0">
      <selection activeCell="E13" sqref="E13"/>
    </sheetView>
  </sheetViews>
  <sheetFormatPr defaultRowHeight="37.5" customHeight="1"/>
  <cols>
    <col min="1" max="1" width="9" style="7"/>
    <col min="2" max="4" width="17.125" style="7" customWidth="1"/>
    <col min="5" max="5" width="33.625" style="7" customWidth="1"/>
    <col min="6" max="16384" width="9" style="7"/>
  </cols>
  <sheetData>
    <row r="1" spans="2:6" ht="37.5" customHeight="1">
      <c r="B1" s="177" t="s">
        <v>345</v>
      </c>
      <c r="E1" s="178">
        <v>45748</v>
      </c>
      <c r="F1" s="178"/>
    </row>
    <row r="2" spans="2:6" ht="37.5" customHeight="1">
      <c r="B2" s="179" t="s">
        <v>346</v>
      </c>
    </row>
    <row r="3" spans="2:6" ht="37.5" customHeight="1" thickBot="1">
      <c r="B3" s="180" t="s">
        <v>347</v>
      </c>
      <c r="D3" s="181"/>
      <c r="E3" s="10" t="s">
        <v>314</v>
      </c>
    </row>
    <row r="4" spans="2:6" ht="54" customHeight="1" thickBot="1">
      <c r="B4" s="180" t="s">
        <v>348</v>
      </c>
      <c r="C4" s="898" t="s">
        <v>349</v>
      </c>
      <c r="D4" s="900" t="s">
        <v>350</v>
      </c>
      <c r="E4" s="182" t="s">
        <v>351</v>
      </c>
    </row>
    <row r="5" spans="2:6" ht="54" customHeight="1" thickBot="1">
      <c r="C5" s="899"/>
      <c r="D5" s="901"/>
      <c r="E5" s="183" t="s">
        <v>352</v>
      </c>
    </row>
    <row r="6" spans="2:6" ht="37.5" customHeight="1" thickBot="1">
      <c r="B6" s="184" t="s">
        <v>68</v>
      </c>
      <c r="C6" s="902" t="s">
        <v>353</v>
      </c>
      <c r="D6" s="185" t="s">
        <v>354</v>
      </c>
      <c r="E6" s="186">
        <v>4300</v>
      </c>
    </row>
    <row r="7" spans="2:6" ht="37.5" customHeight="1" thickBot="1">
      <c r="B7" s="184" t="s">
        <v>355</v>
      </c>
      <c r="C7" s="903"/>
      <c r="D7" s="187" t="s">
        <v>356</v>
      </c>
      <c r="E7" s="188">
        <v>2600</v>
      </c>
    </row>
    <row r="8" spans="2:6" ht="37.5" customHeight="1" thickBot="1">
      <c r="B8" s="184" t="s">
        <v>357</v>
      </c>
      <c r="C8" s="903"/>
      <c r="D8" s="187" t="s">
        <v>358</v>
      </c>
      <c r="E8" s="188">
        <v>3400</v>
      </c>
    </row>
    <row r="9" spans="2:6" ht="37.5" customHeight="1" thickBot="1">
      <c r="B9" s="184" t="s">
        <v>359</v>
      </c>
      <c r="C9" s="903"/>
      <c r="D9" s="187" t="s">
        <v>360</v>
      </c>
      <c r="E9" s="188">
        <v>4400</v>
      </c>
    </row>
    <row r="10" spans="2:6" ht="37.5" customHeight="1" thickBot="1">
      <c r="B10" s="184" t="s">
        <v>101</v>
      </c>
      <c r="C10" s="904"/>
      <c r="D10" s="189" t="s">
        <v>361</v>
      </c>
      <c r="E10" s="190">
        <v>3900</v>
      </c>
    </row>
    <row r="11" spans="2:6" ht="37.5" customHeight="1" thickBot="1">
      <c r="B11" s="191" t="s">
        <v>362</v>
      </c>
      <c r="C11" s="191"/>
      <c r="D11" s="191"/>
      <c r="E11" s="191"/>
    </row>
    <row r="12" spans="2:6" ht="37.5" customHeight="1" thickBot="1">
      <c r="B12" s="184" t="s">
        <v>105</v>
      </c>
      <c r="C12" s="902" t="s">
        <v>107</v>
      </c>
      <c r="D12" s="185" t="s">
        <v>363</v>
      </c>
      <c r="E12" s="186">
        <v>3900</v>
      </c>
    </row>
    <row r="13" spans="2:6" ht="37.5" customHeight="1" thickBot="1">
      <c r="B13" s="184" t="s">
        <v>108</v>
      </c>
      <c r="C13" s="904"/>
      <c r="D13" s="189" t="s">
        <v>364</v>
      </c>
      <c r="E13" s="190">
        <v>3400</v>
      </c>
    </row>
  </sheetData>
  <sheetProtection algorithmName="SHA-512" hashValue="z7aOzQYELES3xKG3GDbkczT99/QdAXOVinaOclpm6jukyhDMkwjqY3pglyToyXEUThc5R9i5LRNct3whnBfe8g==" saltValue="OSpB9TCGRMSerYBZ0aoWKw==" spinCount="100000" sheet="1" objects="1" scenarios="1"/>
  <mergeCells count="4">
    <mergeCell ref="C4:C5"/>
    <mergeCell ref="D4:D5"/>
    <mergeCell ref="C6:C10"/>
    <mergeCell ref="C12:C13"/>
  </mergeCells>
  <phoneticPr fontId="6"/>
  <pageMargins left="0.7" right="0.7" top="0.75" bottom="0.75" header="0.3" footer="0.3"/>
  <pageSetup paperSize="9" scale="7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7</vt:i4>
      </vt:variant>
    </vt:vector>
  </HeadingPairs>
  <TitlesOfParts>
    <vt:vector size="13" baseType="lpstr">
      <vt:lpstr>届出・実績用　 (6コース) </vt:lpstr>
      <vt:lpstr>届出　 (記入例)</vt:lpstr>
      <vt:lpstr>実績　 (記入例)</vt:lpstr>
      <vt:lpstr>R7助成大人</vt:lpstr>
      <vt:lpstr>航路　割引一覧</vt:lpstr>
      <vt:lpstr>R6 航空　</vt:lpstr>
      <vt:lpstr>'R6 航空　'!Print_Area</vt:lpstr>
      <vt:lpstr>'R7助成大人'!Print_Area</vt:lpstr>
      <vt:lpstr>'航路　割引一覧'!Print_Area</vt:lpstr>
      <vt:lpstr>'実績　 (記入例)'!Print_Area</vt:lpstr>
      <vt:lpstr>'届出　 (記入例)'!Print_Area</vt:lpstr>
      <vt:lpstr>'届出・実績用　 (6コース) '!Print_Area</vt:lpstr>
      <vt:lpstr>'R7助成大人'!Print_Titles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shimatabi1</dc:creator>
  <cp:lastModifiedBy>shimatabi1</cp:lastModifiedBy>
  <cp:lastPrinted>2025-07-08T07:38:20Z</cp:lastPrinted>
  <dcterms:created xsi:type="dcterms:W3CDTF">2025-02-27T07:40:09Z</dcterms:created>
  <dcterms:modified xsi:type="dcterms:W3CDTF">2025-07-25T05:33:58Z</dcterms:modified>
</cp:coreProperties>
</file>